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!Web Work\crops\grain\"/>
    </mc:Choice>
  </mc:AlternateContent>
  <bookViews>
    <workbookView xWindow="0" yWindow="0" windowWidth="19200" windowHeight="12180" activeTab="3"/>
  </bookViews>
  <sheets>
    <sheet name="Crop Drying Costs" sheetId="2" r:id="rId1"/>
    <sheet name="Storage" sheetId="4" r:id="rId2"/>
    <sheet name="Storage with Drying" sheetId="1" r:id="rId3"/>
    <sheet name="Grain Storage Bags" sheetId="6" r:id="rId4"/>
  </sheets>
  <definedNames>
    <definedName name="_Regression_Int" localSheetId="2" hidden="1">1</definedName>
    <definedName name="Print_Area_MI" localSheetId="2">'Storage with Drying'!$A$4:$L$49</definedName>
  </definedNames>
  <calcPr calcId="162913"/>
</workbook>
</file>

<file path=xl/calcChain.xml><?xml version="1.0" encoding="utf-8"?>
<calcChain xmlns="http://schemas.openxmlformats.org/spreadsheetml/2006/main">
  <c r="H32" i="4" l="1"/>
  <c r="K33" i="1"/>
  <c r="H22" i="6"/>
  <c r="H21" i="6"/>
  <c r="H20" i="6"/>
  <c r="H19" i="6"/>
  <c r="F19" i="6"/>
  <c r="G19" i="6" s="1"/>
  <c r="G9" i="6"/>
  <c r="E10" i="4"/>
  <c r="D7" i="4"/>
  <c r="G27" i="1"/>
  <c r="G35" i="1" s="1"/>
  <c r="C16" i="4"/>
  <c r="G28" i="4"/>
  <c r="F32" i="1"/>
  <c r="F36" i="1"/>
  <c r="D8" i="1"/>
  <c r="D10" i="4"/>
  <c r="B11" i="4"/>
  <c r="E11" i="4" s="1"/>
  <c r="D11" i="4"/>
  <c r="I32" i="1"/>
  <c r="I36" i="1"/>
  <c r="J27" i="1"/>
  <c r="J28" i="1" s="1"/>
  <c r="J33" i="1"/>
  <c r="F20" i="6"/>
  <c r="G20" i="6" s="1"/>
  <c r="F21" i="6"/>
  <c r="G21" i="6" s="1"/>
  <c r="F22" i="6"/>
  <c r="G22" i="6"/>
  <c r="G24" i="6"/>
  <c r="F29" i="6"/>
  <c r="G29" i="6"/>
  <c r="F30" i="6"/>
  <c r="G30" i="6" s="1"/>
  <c r="G32" i="6" s="1"/>
  <c r="F31" i="6"/>
  <c r="G31" i="6"/>
  <c r="G31" i="4"/>
  <c r="G35" i="4" s="1"/>
  <c r="G37" i="4" s="1"/>
  <c r="E9" i="4"/>
  <c r="A10" i="1"/>
  <c r="C10" i="1" s="1"/>
  <c r="A11" i="1"/>
  <c r="C11" i="1" s="1"/>
  <c r="C9" i="1"/>
  <c r="F9" i="4"/>
  <c r="F10" i="4"/>
  <c r="G9" i="4"/>
  <c r="G11" i="4"/>
  <c r="F11" i="4"/>
  <c r="C13" i="4"/>
  <c r="C19" i="4"/>
  <c r="A12" i="1"/>
  <c r="C12" i="1" s="1"/>
  <c r="D10" i="1"/>
  <c r="J34" i="1"/>
  <c r="G32" i="1"/>
  <c r="G34" i="1"/>
  <c r="A13" i="1"/>
  <c r="A14" i="1" s="1"/>
  <c r="D13" i="1" l="1"/>
  <c r="E8" i="1"/>
  <c r="D11" i="1"/>
  <c r="C18" i="4"/>
  <c r="C15" i="4"/>
  <c r="C17" i="4"/>
  <c r="C10" i="4"/>
  <c r="C21" i="4"/>
  <c r="C14" i="4"/>
  <c r="C12" i="4"/>
  <c r="C20" i="4"/>
  <c r="C11" i="4"/>
  <c r="C13" i="1"/>
  <c r="D9" i="1"/>
  <c r="G10" i="4"/>
  <c r="H9" i="4"/>
  <c r="J35" i="1"/>
  <c r="B12" i="4"/>
  <c r="J32" i="1"/>
  <c r="G28" i="1"/>
  <c r="B11" i="1" s="1"/>
  <c r="A15" i="1"/>
  <c r="C14" i="1"/>
  <c r="F29" i="1"/>
  <c r="B16" i="1"/>
  <c r="B10" i="1"/>
  <c r="B15" i="1"/>
  <c r="B12" i="1"/>
  <c r="B17" i="1"/>
  <c r="B19" i="1"/>
  <c r="B9" i="1"/>
  <c r="B20" i="1"/>
  <c r="D14" i="1"/>
  <c r="G33" i="1"/>
  <c r="G36" i="1" s="1"/>
  <c r="G38" i="1" s="1"/>
  <c r="E13" i="1"/>
  <c r="D12" i="1"/>
  <c r="F23" i="6"/>
  <c r="G23" i="6"/>
  <c r="G25" i="6" s="1"/>
  <c r="G34" i="6" s="1"/>
  <c r="D12" i="4" l="1"/>
  <c r="F12" i="4"/>
  <c r="B13" i="4"/>
  <c r="E12" i="4"/>
  <c r="E11" i="1"/>
  <c r="E12" i="1"/>
  <c r="E10" i="1"/>
  <c r="E15" i="1"/>
  <c r="E9" i="1"/>
  <c r="H12" i="4"/>
  <c r="I9" i="4"/>
  <c r="H13" i="4"/>
  <c r="H10" i="4"/>
  <c r="H11" i="4"/>
  <c r="E14" i="1"/>
  <c r="G12" i="4"/>
  <c r="F8" i="1"/>
  <c r="F15" i="1" s="1"/>
  <c r="B18" i="1"/>
  <c r="B13" i="1"/>
  <c r="B14" i="1"/>
  <c r="J36" i="1"/>
  <c r="J38" i="1" s="1"/>
  <c r="G8" i="1"/>
  <c r="F11" i="1"/>
  <c r="F10" i="1"/>
  <c r="F13" i="1"/>
  <c r="C15" i="1"/>
  <c r="A16" i="1"/>
  <c r="D15" i="1"/>
  <c r="I10" i="4" l="1"/>
  <c r="I13" i="4"/>
  <c r="I11" i="4"/>
  <c r="J9" i="4"/>
  <c r="I12" i="4"/>
  <c r="F9" i="1"/>
  <c r="F12" i="1"/>
  <c r="F16" i="1"/>
  <c r="F14" i="1"/>
  <c r="F13" i="4"/>
  <c r="D13" i="4"/>
  <c r="B14" i="4"/>
  <c r="E13" i="4"/>
  <c r="G13" i="4"/>
  <c r="C16" i="1"/>
  <c r="A17" i="1"/>
  <c r="G17" i="1" s="1"/>
  <c r="D16" i="1"/>
  <c r="E16" i="1"/>
  <c r="H8" i="1"/>
  <c r="G9" i="1"/>
  <c r="G11" i="1"/>
  <c r="G12" i="1"/>
  <c r="G15" i="1"/>
  <c r="G16" i="1"/>
  <c r="G10" i="1"/>
  <c r="G14" i="1"/>
  <c r="G13" i="1"/>
  <c r="J13" i="4" l="1"/>
  <c r="J11" i="4"/>
  <c r="J15" i="4"/>
  <c r="J10" i="4"/>
  <c r="J14" i="4"/>
  <c r="K9" i="4"/>
  <c r="J12" i="4"/>
  <c r="F14" i="4"/>
  <c r="B15" i="4"/>
  <c r="E14" i="4"/>
  <c r="D14" i="4"/>
  <c r="G14" i="4"/>
  <c r="H14" i="4"/>
  <c r="I14" i="4"/>
  <c r="H11" i="1"/>
  <c r="I8" i="1"/>
  <c r="H12" i="1"/>
  <c r="H14" i="1"/>
  <c r="H15" i="1"/>
  <c r="H16" i="1"/>
  <c r="H17" i="1"/>
  <c r="H9" i="1"/>
  <c r="H13" i="1"/>
  <c r="H10" i="1"/>
  <c r="C17" i="1"/>
  <c r="D17" i="1"/>
  <c r="A18" i="1"/>
  <c r="E17" i="1"/>
  <c r="F17" i="1"/>
  <c r="K10" i="4" l="1"/>
  <c r="K11" i="4"/>
  <c r="K15" i="4"/>
  <c r="K13" i="4"/>
  <c r="L9" i="4"/>
  <c r="K12" i="4"/>
  <c r="K16" i="4"/>
  <c r="K14" i="4"/>
  <c r="D15" i="4"/>
  <c r="E15" i="4"/>
  <c r="F15" i="4"/>
  <c r="B16" i="4"/>
  <c r="G15" i="4"/>
  <c r="H15" i="4"/>
  <c r="I15" i="4"/>
  <c r="A19" i="1"/>
  <c r="I19" i="1" s="1"/>
  <c r="C18" i="1"/>
  <c r="E18" i="1"/>
  <c r="D18" i="1"/>
  <c r="F18" i="1"/>
  <c r="G18" i="1"/>
  <c r="I15" i="1"/>
  <c r="I11" i="1"/>
  <c r="J8" i="1"/>
  <c r="I9" i="1"/>
  <c r="I10" i="1"/>
  <c r="I13" i="1"/>
  <c r="I12" i="1"/>
  <c r="I17" i="1"/>
  <c r="I18" i="1"/>
  <c r="I16" i="1"/>
  <c r="I14" i="1"/>
  <c r="H18" i="1"/>
  <c r="E16" i="4" l="1"/>
  <c r="B17" i="4"/>
  <c r="D16" i="4"/>
  <c r="G16" i="4"/>
  <c r="F16" i="4"/>
  <c r="H16" i="4"/>
  <c r="I16" i="4"/>
  <c r="J16" i="4"/>
  <c r="L12" i="4"/>
  <c r="L17" i="4"/>
  <c r="M9" i="4"/>
  <c r="L14" i="4"/>
  <c r="L13" i="4"/>
  <c r="L15" i="4"/>
  <c r="L11" i="4"/>
  <c r="L16" i="4"/>
  <c r="L10" i="4"/>
  <c r="J14" i="1"/>
  <c r="J9" i="1"/>
  <c r="J11" i="1"/>
  <c r="J18" i="1"/>
  <c r="J13" i="1"/>
  <c r="K8" i="1"/>
  <c r="J15" i="1"/>
  <c r="J16" i="1"/>
  <c r="J10" i="1"/>
  <c r="J17" i="1"/>
  <c r="J19" i="1"/>
  <c r="J12" i="1"/>
  <c r="E19" i="1"/>
  <c r="C19" i="1"/>
  <c r="A20" i="1"/>
  <c r="D19" i="1"/>
  <c r="F19" i="1"/>
  <c r="G19" i="1"/>
  <c r="H19" i="1"/>
  <c r="M10" i="4" l="1"/>
  <c r="M14" i="4"/>
  <c r="N9" i="4"/>
  <c r="M12" i="4"/>
  <c r="M17" i="4"/>
  <c r="M11" i="4"/>
  <c r="M15" i="4"/>
  <c r="M16" i="4"/>
  <c r="M13" i="4"/>
  <c r="E17" i="4"/>
  <c r="D17" i="4"/>
  <c r="B18" i="4"/>
  <c r="F17" i="4"/>
  <c r="G17" i="4"/>
  <c r="H17" i="4"/>
  <c r="I17" i="4"/>
  <c r="J17" i="4"/>
  <c r="K17" i="4"/>
  <c r="K10" i="1"/>
  <c r="K16" i="1"/>
  <c r="K19" i="1"/>
  <c r="K11" i="1"/>
  <c r="K9" i="1"/>
  <c r="L8" i="1"/>
  <c r="K14" i="1"/>
  <c r="K17" i="1"/>
  <c r="K20" i="1"/>
  <c r="K18" i="1"/>
  <c r="K13" i="1"/>
  <c r="K12" i="1"/>
  <c r="K15" i="1"/>
  <c r="C20" i="1"/>
  <c r="D20" i="1"/>
  <c r="E20" i="1"/>
  <c r="F20" i="1"/>
  <c r="G20" i="1"/>
  <c r="H20" i="1"/>
  <c r="I20" i="1"/>
  <c r="J20" i="1"/>
  <c r="D18" i="4" l="1"/>
  <c r="E18" i="4"/>
  <c r="B19" i="4"/>
  <c r="F18" i="4"/>
  <c r="G18" i="4"/>
  <c r="H18" i="4"/>
  <c r="I18" i="4"/>
  <c r="J18" i="4"/>
  <c r="K18" i="4"/>
  <c r="L18" i="4"/>
  <c r="N13" i="4"/>
  <c r="N18" i="4"/>
  <c r="N15" i="4"/>
  <c r="N11" i="4"/>
  <c r="N10" i="4"/>
  <c r="N14" i="4"/>
  <c r="N19" i="4"/>
  <c r="N12" i="4"/>
  <c r="N16" i="4"/>
  <c r="N17" i="4"/>
  <c r="M18" i="4"/>
  <c r="L13" i="1"/>
  <c r="L18" i="1"/>
  <c r="M8" i="1"/>
  <c r="L15" i="1"/>
  <c r="L10" i="1"/>
  <c r="L12" i="1"/>
  <c r="L11" i="1"/>
  <c r="L16" i="1"/>
  <c r="L17" i="1"/>
  <c r="L20" i="1"/>
  <c r="L9" i="1"/>
  <c r="L19" i="1"/>
  <c r="L14" i="1"/>
  <c r="F19" i="4" l="1"/>
  <c r="E19" i="4"/>
  <c r="B20" i="4"/>
  <c r="D19" i="4"/>
  <c r="G19" i="4"/>
  <c r="H19" i="4"/>
  <c r="I19" i="4"/>
  <c r="J19" i="4"/>
  <c r="K19" i="4"/>
  <c r="L19" i="4"/>
  <c r="M19" i="4"/>
  <c r="M14" i="1"/>
  <c r="M10" i="1"/>
  <c r="M16" i="1"/>
  <c r="M13" i="1"/>
  <c r="M9" i="1"/>
  <c r="M15" i="1"/>
  <c r="M17" i="1"/>
  <c r="M12" i="1"/>
  <c r="M18" i="1"/>
  <c r="M11" i="1"/>
  <c r="M20" i="1"/>
  <c r="M19" i="1"/>
  <c r="F20" i="4" l="1"/>
  <c r="D20" i="4"/>
  <c r="E20" i="4"/>
  <c r="B21" i="4"/>
  <c r="G20" i="4"/>
  <c r="H20" i="4"/>
  <c r="I20" i="4"/>
  <c r="J20" i="4"/>
  <c r="K20" i="4"/>
  <c r="L20" i="4"/>
  <c r="M20" i="4"/>
  <c r="N20" i="4"/>
  <c r="F21" i="4" l="1"/>
  <c r="E21" i="4"/>
  <c r="D21" i="4"/>
  <c r="G21" i="4"/>
  <c r="H21" i="4"/>
  <c r="I21" i="4"/>
  <c r="J21" i="4"/>
  <c r="K21" i="4"/>
  <c r="L21" i="4"/>
  <c r="M21" i="4"/>
  <c r="N21" i="4"/>
</calcChain>
</file>

<file path=xl/sharedStrings.xml><?xml version="1.0" encoding="utf-8"?>
<sst xmlns="http://schemas.openxmlformats.org/spreadsheetml/2006/main" count="110" uniqueCount="77">
  <si>
    <t>Fixed Cost of Bin and Equipment as a % of Investment Cost</t>
  </si>
  <si>
    <t>Depreciation</t>
  </si>
  <si>
    <t>Interest</t>
  </si>
  <si>
    <t>Repairs</t>
  </si>
  <si>
    <t>Insurance &amp; Taxes</t>
  </si>
  <si>
    <t>Total Fixed</t>
  </si>
  <si>
    <t>Annual % cost</t>
  </si>
  <si>
    <t>Grain bin Cost</t>
  </si>
  <si>
    <t>Bushels of Storage</t>
  </si>
  <si>
    <t>Cost/Bushel</t>
  </si>
  <si>
    <t>Investment cost per bushel</t>
  </si>
  <si>
    <t>Cost/Bushel/Year</t>
  </si>
  <si>
    <t>Annual investment cost per bushel</t>
  </si>
  <si>
    <t>Insurance &amp; Insect</t>
  </si>
  <si>
    <t>Shrinkage</t>
  </si>
  <si>
    <t>Handling</t>
  </si>
  <si>
    <t>Example:</t>
  </si>
  <si>
    <t>and corn price is $2.00 per bushel</t>
  </si>
  <si>
    <t>2.0 cents</t>
  </si>
  <si>
    <t>Fuel:  .02 X 10 (25% to 15%) X $0.50/gallon LP =</t>
  </si>
  <si>
    <t>10.0 cents</t>
  </si>
  <si>
    <t>1.0 cents</t>
  </si>
  <si>
    <t>Total:</t>
  </si>
  <si>
    <t>13.0 cents/bushel</t>
  </si>
  <si>
    <t>Electricity:</t>
  </si>
  <si>
    <t xml:space="preserve">Loss to handling and Transportation:  .005 X $2.00 = </t>
  </si>
  <si>
    <t>25% moisture corn dried to 15%, L.P costs 50 cents per gallon</t>
  </si>
  <si>
    <t>Variable costs to drying grain - Corn</t>
  </si>
  <si>
    <t>Cost/bu</t>
  </si>
  <si>
    <t>Total Cost</t>
  </si>
  <si>
    <t>Storage Bags</t>
  </si>
  <si>
    <t>Bags</t>
  </si>
  <si>
    <t>Total Fixed Storage Equipment</t>
  </si>
  <si>
    <t>Tractor</t>
  </si>
  <si>
    <t>Labor</t>
  </si>
  <si>
    <t>Grain Storage Bag and Equipment</t>
  </si>
  <si>
    <t>Cost</t>
  </si>
  <si>
    <t>Cost of Machine and Bag</t>
  </si>
  <si>
    <t>Cost per Bushel</t>
  </si>
  <si>
    <t>Tractor &amp; Grain Cart</t>
  </si>
  <si>
    <t>Labor to install Bag</t>
  </si>
  <si>
    <t>Total Cost of Storage Bag &amp; Equipment</t>
  </si>
  <si>
    <t>Annual investment cost</t>
  </si>
  <si>
    <t xml:space="preserve">Total </t>
  </si>
  <si>
    <t>Total</t>
  </si>
  <si>
    <t>Total  Cost</t>
  </si>
  <si>
    <t>Annual Cost per Bushel</t>
  </si>
  <si>
    <t>Fuel:</t>
  </si>
  <si>
    <t xml:space="preserve">Electricity to run motors and other equipment: </t>
  </si>
  <si>
    <t xml:space="preserve">Loss to handling and transportation: </t>
  </si>
  <si>
    <t xml:space="preserve"> 0.5% X Corn Price</t>
  </si>
  <si>
    <t>2 -5 cents per bushel</t>
  </si>
  <si>
    <t>.02 gallons of L.P. per 1% of moisture remove X price of L.P. Gas per Gallon X points of water removed</t>
  </si>
  <si>
    <t>ESTIMATED COST OF STORING GRAIN BASED ON THE NUMBER OF MONTHS STORED</t>
  </si>
  <si>
    <t>Months Stored</t>
  </si>
  <si>
    <t>FIXED COST OF BIN AND EQUIPMENT AS A % OF INVESTMENT COST</t>
  </si>
  <si>
    <t>Fixed cost of bin &amp; equipment</t>
  </si>
  <si>
    <t>Crop Price ($)</t>
  </si>
  <si>
    <t>Operating Costs of Storing Grain</t>
  </si>
  <si>
    <t>Fixed Costs of Storing Grain</t>
  </si>
  <si>
    <t>Bushel Storage Bin</t>
  </si>
  <si>
    <t>Operating Costs</t>
  </si>
  <si>
    <t>Cost /bu</t>
  </si>
  <si>
    <t xml:space="preserve">Fixed Cost </t>
  </si>
  <si>
    <t>Cost of Bin or Drying Equipmnent</t>
  </si>
  <si>
    <t>Total Costs of Storing and Drying Grain</t>
  </si>
  <si>
    <t>Grain Storage</t>
  </si>
  <si>
    <t>Grain Dryer</t>
  </si>
  <si>
    <t xml:space="preserve">FIXED COST OF BIN AND EQUIPMENT AS A % OF INVESTMENT COST </t>
  </si>
  <si>
    <t>Interest, Insurance and Insect Control, Shrinkage, and Extra Handling Costs</t>
  </si>
  <si>
    <t>Life of Equipment in Years</t>
  </si>
  <si>
    <t>Tractor and Grain Cart to Load and Unload Bags</t>
  </si>
  <si>
    <t>Cost of Loader and Unloader</t>
  </si>
  <si>
    <t>Hours</t>
  </si>
  <si>
    <t>Cost/Hr</t>
  </si>
  <si>
    <t>Equipment Salvage Value</t>
  </si>
  <si>
    <t>Bushel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</si>
</sst>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0.00_)"/>
    <numFmt numFmtId="165" formatCode="0.0%"/>
    <numFmt numFmtId="166" formatCode="&quot;$&quot;#,##0"/>
    <numFmt numFmtId="167" formatCode="&quot;$&quot;#,##0.000_);\(&quot;$&quot;#,##0.000\)"/>
    <numFmt numFmtId="168" formatCode="&quot;$&quot;#,##0.0000_);\(&quot;$&quot;#,##0.0000\)"/>
  </numFmts>
  <fonts count="11" x14ac:knownFonts="1">
    <font>
      <sz val="12"/>
      <name val="Helv"/>
    </font>
    <font>
      <sz val="8"/>
      <name val="Helv"/>
    </font>
    <font>
      <b/>
      <u/>
      <sz val="12"/>
      <name val="Helv"/>
    </font>
    <font>
      <sz val="12"/>
      <name val="Garamond"/>
      <family val="1"/>
    </font>
    <font>
      <u/>
      <sz val="12"/>
      <name val="Garamond"/>
      <family val="1"/>
    </font>
    <font>
      <u val="double"/>
      <sz val="12"/>
      <name val="Garamond"/>
      <family val="1"/>
    </font>
    <font>
      <b/>
      <u/>
      <sz val="12"/>
      <name val="Garamond"/>
      <family val="1"/>
    </font>
    <font>
      <b/>
      <sz val="12"/>
      <name val="Garamond"/>
      <family val="1"/>
    </font>
    <font>
      <b/>
      <sz val="14"/>
      <color theme="0"/>
      <name val="Garamond"/>
      <family val="1"/>
    </font>
    <font>
      <b/>
      <sz val="18"/>
      <color theme="0"/>
      <name val="Garamond"/>
      <family val="1"/>
    </font>
    <font>
      <b/>
      <sz val="20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quotePrefix="1" applyAlignment="1" applyProtection="1">
      <alignment horizontal="left"/>
    </xf>
    <xf numFmtId="0" fontId="0" fillId="0" borderId="0" xfId="0" applyAlignment="1">
      <alignment vertical="justify"/>
    </xf>
    <xf numFmtId="0" fontId="2" fillId="0" borderId="0" xfId="0" applyFont="1"/>
    <xf numFmtId="0" fontId="3" fillId="0" borderId="0" xfId="0" applyFont="1"/>
    <xf numFmtId="0" fontId="8" fillId="0" borderId="0" xfId="0" quotePrefix="1" applyFont="1" applyFill="1" applyAlignment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/>
    <xf numFmtId="0" fontId="3" fillId="0" borderId="0" xfId="0" quotePrefix="1" applyFont="1" applyAlignment="1">
      <alignment horizontal="left"/>
    </xf>
    <xf numFmtId="0" fontId="3" fillId="3" borderId="0" xfId="0" applyFont="1" applyFill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fill"/>
    </xf>
    <xf numFmtId="164" fontId="3" fillId="0" borderId="1" xfId="0" applyNumberFormat="1" applyFont="1" applyBorder="1" applyAlignment="1" applyProtection="1">
      <alignment horizontal="center" vertical="center"/>
    </xf>
    <xf numFmtId="165" fontId="3" fillId="0" borderId="0" xfId="0" applyNumberFormat="1" applyFont="1" applyProtection="1"/>
    <xf numFmtId="0" fontId="3" fillId="0" borderId="0" xfId="0" quotePrefix="1" applyFont="1" applyAlignment="1" applyProtection="1">
      <alignment horizontal="left"/>
    </xf>
    <xf numFmtId="7" fontId="3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165" fontId="3" fillId="2" borderId="2" xfId="0" applyNumberFormat="1" applyFont="1" applyFill="1" applyBorder="1" applyProtection="1"/>
    <xf numFmtId="0" fontId="3" fillId="2" borderId="2" xfId="0" applyFont="1" applyFill="1" applyBorder="1"/>
    <xf numFmtId="5" fontId="3" fillId="2" borderId="2" xfId="0" applyNumberFormat="1" applyFont="1" applyFill="1" applyBorder="1" applyProtection="1"/>
    <xf numFmtId="37" fontId="3" fillId="2" borderId="2" xfId="0" applyNumberFormat="1" applyFont="1" applyFill="1" applyBorder="1" applyProtection="1"/>
    <xf numFmtId="7" fontId="3" fillId="2" borderId="2" xfId="0" applyNumberFormat="1" applyFont="1" applyFill="1" applyBorder="1" applyProtection="1"/>
    <xf numFmtId="10" fontId="3" fillId="2" borderId="2" xfId="0" applyNumberFormat="1" applyFont="1" applyFill="1" applyBorder="1" applyProtection="1"/>
    <xf numFmtId="165" fontId="3" fillId="0" borderId="2" xfId="0" applyNumberFormat="1" applyFont="1" applyBorder="1" applyProtection="1"/>
    <xf numFmtId="7" fontId="3" fillId="0" borderId="2" xfId="0" applyNumberFormat="1" applyFont="1" applyBorder="1"/>
    <xf numFmtId="165" fontId="3" fillId="0" borderId="2" xfId="0" applyNumberFormat="1" applyFont="1" applyFill="1" applyBorder="1" applyProtection="1"/>
    <xf numFmtId="7" fontId="3" fillId="2" borderId="2" xfId="0" applyNumberFormat="1" applyFont="1" applyFill="1" applyBorder="1"/>
    <xf numFmtId="0" fontId="6" fillId="0" borderId="0" xfId="0" applyFont="1" applyAlignment="1" applyProtection="1">
      <alignment horizontal="left"/>
    </xf>
    <xf numFmtId="0" fontId="6" fillId="0" borderId="0" xfId="0" applyFont="1"/>
    <xf numFmtId="165" fontId="6" fillId="0" borderId="0" xfId="0" applyNumberFormat="1" applyFont="1" applyProtection="1"/>
    <xf numFmtId="7" fontId="6" fillId="0" borderId="2" xfId="0" applyNumberFormat="1" applyFont="1" applyBorder="1"/>
    <xf numFmtId="7" fontId="3" fillId="0" borderId="2" xfId="0" applyNumberFormat="1" applyFont="1" applyBorder="1" applyProtection="1"/>
    <xf numFmtId="0" fontId="3" fillId="0" borderId="2" xfId="0" applyNumberFormat="1" applyFont="1" applyBorder="1"/>
    <xf numFmtId="0" fontId="7" fillId="0" borderId="0" xfId="0" applyFont="1"/>
    <xf numFmtId="10" fontId="3" fillId="2" borderId="3" xfId="0" applyNumberFormat="1" applyFont="1" applyFill="1" applyBorder="1" applyProtection="1"/>
    <xf numFmtId="0" fontId="3" fillId="0" borderId="1" xfId="0" applyFont="1" applyBorder="1"/>
    <xf numFmtId="7" fontId="5" fillId="0" borderId="3" xfId="0" applyNumberFormat="1" applyFont="1" applyBorder="1" applyProtection="1"/>
    <xf numFmtId="7" fontId="3" fillId="0" borderId="2" xfId="0" applyNumberFormat="1" applyFont="1" applyFill="1" applyBorder="1" applyProtection="1"/>
    <xf numFmtId="0" fontId="7" fillId="0" borderId="0" xfId="0" applyFont="1" applyBorder="1"/>
    <xf numFmtId="0" fontId="7" fillId="0" borderId="0" xfId="0" applyFont="1" applyAlignment="1" applyProtection="1">
      <alignment horizontal="left"/>
    </xf>
    <xf numFmtId="0" fontId="3" fillId="0" borderId="0" xfId="0" applyFont="1" applyAlignment="1" applyProtection="1"/>
    <xf numFmtId="7" fontId="4" fillId="0" borderId="2" xfId="0" applyNumberFormat="1" applyFont="1" applyBorder="1" applyProtection="1"/>
    <xf numFmtId="166" fontId="3" fillId="0" borderId="2" xfId="0" applyNumberFormat="1" applyFont="1" applyBorder="1" applyProtection="1"/>
    <xf numFmtId="167" fontId="3" fillId="0" borderId="2" xfId="0" applyNumberFormat="1" applyFont="1" applyBorder="1" applyAlignment="1">
      <alignment horizontal="center"/>
    </xf>
    <xf numFmtId="166" fontId="3" fillId="0" borderId="0" xfId="0" applyNumberFormat="1" applyFont="1" applyProtection="1"/>
    <xf numFmtId="167" fontId="3" fillId="0" borderId="0" xfId="0" applyNumberFormat="1" applyFont="1" applyAlignment="1">
      <alignment horizontal="center"/>
    </xf>
    <xf numFmtId="166" fontId="3" fillId="2" borderId="2" xfId="0" applyNumberFormat="1" applyFont="1" applyFill="1" applyBorder="1" applyProtection="1"/>
    <xf numFmtId="0" fontId="3" fillId="0" borderId="1" xfId="0" applyFont="1" applyBorder="1" applyAlignment="1" applyProtection="1">
      <alignment horizontal="left"/>
    </xf>
    <xf numFmtId="7" fontId="3" fillId="0" borderId="2" xfId="0" applyNumberFormat="1" applyFont="1" applyBorder="1" applyAlignment="1" applyProtection="1">
      <alignment horizontal="center"/>
    </xf>
    <xf numFmtId="168" fontId="3" fillId="0" borderId="2" xfId="0" applyNumberFormat="1" applyFont="1" applyBorder="1" applyAlignment="1" applyProtection="1">
      <alignment horizontal="center"/>
    </xf>
    <xf numFmtId="7" fontId="3" fillId="0" borderId="2" xfId="0" applyNumberFormat="1" applyFont="1" applyFill="1" applyBorder="1" applyAlignment="1">
      <alignment horizontal="center"/>
    </xf>
    <xf numFmtId="7" fontId="3" fillId="0" borderId="0" xfId="0" applyNumberFormat="1" applyFont="1" applyAlignment="1">
      <alignment horizontal="center"/>
    </xf>
    <xf numFmtId="3" fontId="3" fillId="2" borderId="2" xfId="0" applyNumberFormat="1" applyFont="1" applyFill="1" applyBorder="1" applyProtection="1"/>
    <xf numFmtId="0" fontId="3" fillId="0" borderId="2" xfId="0" applyFont="1" applyFill="1" applyBorder="1"/>
    <xf numFmtId="0" fontId="3" fillId="0" borderId="1" xfId="0" applyFont="1" applyFill="1" applyBorder="1"/>
    <xf numFmtId="7" fontId="3" fillId="0" borderId="4" xfId="0" applyNumberFormat="1" applyFont="1" applyFill="1" applyBorder="1" applyProtection="1"/>
    <xf numFmtId="164" fontId="3" fillId="0" borderId="0" xfId="0" applyNumberFormat="1" applyFont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0" fontId="3" fillId="2" borderId="2" xfId="0" applyFont="1" applyFill="1" applyBorder="1" applyProtection="1"/>
    <xf numFmtId="7" fontId="5" fillId="0" borderId="2" xfId="0" applyNumberFormat="1" applyFont="1" applyFill="1" applyBorder="1" applyProtection="1"/>
    <xf numFmtId="0" fontId="3" fillId="0" borderId="5" xfId="0" applyFont="1" applyFill="1" applyBorder="1"/>
    <xf numFmtId="7" fontId="3" fillId="0" borderId="0" xfId="0" applyNumberFormat="1" applyFont="1" applyFill="1" applyBorder="1" applyProtection="1"/>
    <xf numFmtId="5" fontId="3" fillId="0" borderId="0" xfId="0" applyNumberFormat="1" applyFont="1" applyFill="1" applyBorder="1" applyProtection="1"/>
    <xf numFmtId="37" fontId="3" fillId="0" borderId="0" xfId="0" applyNumberFormat="1" applyFont="1" applyFill="1" applyBorder="1" applyProtection="1"/>
    <xf numFmtId="165" fontId="3" fillId="0" borderId="3" xfId="0" applyNumberFormat="1" applyFont="1" applyFill="1" applyBorder="1" applyProtection="1"/>
    <xf numFmtId="7" fontId="5" fillId="0" borderId="0" xfId="0" applyNumberFormat="1" applyFont="1" applyFill="1" applyBorder="1" applyProtection="1"/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right"/>
    </xf>
    <xf numFmtId="7" fontId="3" fillId="0" borderId="5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Border="1"/>
    <xf numFmtId="166" fontId="3" fillId="0" borderId="0" xfId="0" applyNumberFormat="1" applyFont="1" applyBorder="1" applyProtection="1"/>
    <xf numFmtId="7" fontId="7" fillId="0" borderId="2" xfId="0" applyNumberFormat="1" applyFont="1" applyFill="1" applyBorder="1" applyAlignment="1">
      <alignment horizontal="center"/>
    </xf>
    <xf numFmtId="166" fontId="3" fillId="0" borderId="0" xfId="0" applyNumberFormat="1" applyFont="1" applyAlignment="1" applyProtection="1">
      <alignment horizontal="center"/>
    </xf>
    <xf numFmtId="0" fontId="3" fillId="0" borderId="0" xfId="0" quotePrefix="1" applyFont="1" applyAlignment="1">
      <alignment horizontal="center"/>
    </xf>
    <xf numFmtId="9" fontId="3" fillId="2" borderId="2" xfId="0" applyNumberFormat="1" applyFont="1" applyFill="1" applyBorder="1" applyProtection="1"/>
    <xf numFmtId="0" fontId="9" fillId="3" borderId="0" xfId="0" quotePrefix="1" applyFont="1" applyFill="1" applyAlignment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10" fillId="3" borderId="0" xfId="0" applyFont="1" applyFill="1" applyAlignment="1">
      <alignment horizontal="center" vertical="justify"/>
    </xf>
    <xf numFmtId="0" fontId="3" fillId="4" borderId="1" xfId="0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0" fontId="10" fillId="3" borderId="0" xfId="0" quotePrefix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1266825</xdr:colOff>
      <xdr:row>43</xdr:row>
      <xdr:rowOff>142875</xdr:rowOff>
    </xdr:from>
    <xdr:to>
      <xdr:col>10</xdr:col>
      <xdr:colOff>142875</xdr:colOff>
      <xdr:row>47</xdr:row>
      <xdr:rowOff>95251</xdr:rowOff>
    </xdr:to>
    <xdr:sp macro="" textlink="">
      <xdr:nvSpPr>
        <xdr:cNvPr id="2" name="TextBox 1"/>
        <xdr:cNvSpPr txBox="1"/>
      </xdr:nvSpPr>
      <xdr:spPr>
        <a:xfrm>
          <a:off x="2981325" y="7581900"/>
          <a:ext cx="5124450" cy="6381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The First Month's variable storage costs include the total annual charge for</a:t>
          </a:r>
          <a:r>
            <a:rPr lang="en-US" sz="1200">
              <a:latin typeface="Garamond" panose="02020404030301010803" pitchFamily="18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insurance, insect control, shrinkage, 5 cents/bushel extra handling,</a:t>
          </a:r>
          <a:r>
            <a:rPr lang="en-US" sz="1200">
              <a:latin typeface="Garamond" panose="02020404030301010803" pitchFamily="18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and one months interest. The other months include the added cost for interest.</a:t>
          </a:r>
          <a:r>
            <a:rPr lang="en-US" sz="1200">
              <a:latin typeface="Garamond" panose="02020404030301010803" pitchFamily="18" charset="0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44</xdr:row>
      <xdr:rowOff>152400</xdr:rowOff>
    </xdr:from>
    <xdr:to>
      <xdr:col>10</xdr:col>
      <xdr:colOff>219075</xdr:colOff>
      <xdr:row>48</xdr:row>
      <xdr:rowOff>142875</xdr:rowOff>
    </xdr:to>
    <xdr:sp macro="" textlink="">
      <xdr:nvSpPr>
        <xdr:cNvPr id="2" name="TextBox 1"/>
        <xdr:cNvSpPr txBox="1"/>
      </xdr:nvSpPr>
      <xdr:spPr>
        <a:xfrm>
          <a:off x="1828800" y="8829675"/>
          <a:ext cx="64484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0" i="0" u="none" strike="noStrike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The First Month's variable storage costs include the total annual charge forinsurance, insect control, shrinkage, 5 cents/bushel extra handling,</a:t>
          </a:r>
          <a:r>
            <a:rPr lang="en-US" sz="1200">
              <a:latin typeface="Garamond" panose="02020404030301010803" pitchFamily="18" charset="0"/>
            </a:rPr>
            <a:t> </a:t>
          </a:r>
          <a:r>
            <a:rPr lang="en-US" sz="1200" b="0" i="0" u="none" strike="noStrike">
              <a:solidFill>
                <a:schemeClr val="dk1"/>
              </a:solidFill>
              <a:effectLst/>
              <a:latin typeface="Garamond" panose="02020404030301010803" pitchFamily="18" charset="0"/>
              <a:ea typeface="+mn-ea"/>
              <a:cs typeface="+mn-cs"/>
            </a:rPr>
            <a:t>and one months interest.  The other months include the added cost for interest.</a:t>
          </a:r>
          <a:r>
            <a:rPr lang="en-US" sz="1200">
              <a:latin typeface="Garamond" panose="02020404030301010803" pitchFamily="18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workbookViewId="0"/>
  </sheetViews>
  <sheetFormatPr defaultRowHeight="15.75" x14ac:dyDescent="0.25"/>
  <cols>
    <col min="5" max="5" width="16.21875" customWidth="1"/>
    <col min="7" max="7" width="15.5546875" customWidth="1"/>
    <col min="8" max="8" width="8.88671875" customWidth="1"/>
    <col min="9" max="9" width="0.21875" customWidth="1"/>
    <col min="10" max="10" width="3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3.25" x14ac:dyDescent="0.35">
      <c r="A2" s="4"/>
      <c r="B2" s="80" t="s">
        <v>27</v>
      </c>
      <c r="C2" s="80"/>
      <c r="D2" s="80"/>
      <c r="E2" s="80"/>
      <c r="F2" s="80"/>
      <c r="G2" s="80"/>
      <c r="H2" s="80"/>
      <c r="I2" s="80"/>
      <c r="J2" s="5"/>
      <c r="K2" s="4"/>
      <c r="L2" s="4"/>
    </row>
    <row r="3" spans="1:1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4"/>
      <c r="B4" s="6" t="s">
        <v>47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4"/>
      <c r="B5" s="4" t="s">
        <v>52</v>
      </c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4"/>
      <c r="B6" s="7" t="s">
        <v>48</v>
      </c>
      <c r="C6" s="6"/>
      <c r="D6" s="6"/>
      <c r="E6" s="6"/>
      <c r="F6" s="4"/>
      <c r="G6" s="4"/>
      <c r="H6" s="4"/>
      <c r="I6" s="4"/>
      <c r="J6" s="4"/>
      <c r="K6" s="4"/>
      <c r="L6" s="4"/>
    </row>
    <row r="7" spans="1:12" x14ac:dyDescent="0.25">
      <c r="A7" s="4"/>
      <c r="B7" s="4" t="s">
        <v>51</v>
      </c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A8" s="4"/>
      <c r="B8" s="6" t="s">
        <v>49</v>
      </c>
      <c r="C8" s="6"/>
      <c r="D8" s="6"/>
      <c r="E8" s="6"/>
      <c r="F8" s="4"/>
      <c r="G8" s="4"/>
      <c r="H8" s="4"/>
      <c r="I8" s="4"/>
      <c r="J8" s="4"/>
      <c r="K8" s="4"/>
      <c r="L8" s="4"/>
    </row>
    <row r="9" spans="1:12" x14ac:dyDescent="0.25">
      <c r="A9" s="4"/>
      <c r="B9" s="4" t="s">
        <v>50</v>
      </c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x14ac:dyDescent="0.25">
      <c r="A10" s="4"/>
      <c r="B10" s="8" t="s">
        <v>16</v>
      </c>
      <c r="C10" s="9"/>
      <c r="D10" s="4"/>
      <c r="E10" s="4"/>
      <c r="F10" s="4"/>
      <c r="G10" s="4"/>
      <c r="H10" s="4"/>
      <c r="I10" s="4"/>
      <c r="J10" s="4"/>
      <c r="K10" s="4"/>
      <c r="L10" s="4"/>
    </row>
    <row r="11" spans="1:12" x14ac:dyDescent="0.25">
      <c r="A11" s="4"/>
      <c r="B11" s="10" t="s">
        <v>26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x14ac:dyDescent="0.25">
      <c r="A12" s="4"/>
      <c r="B12" s="4" t="s">
        <v>17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x14ac:dyDescent="0.25">
      <c r="A14" s="4"/>
      <c r="B14" s="10" t="s">
        <v>19</v>
      </c>
      <c r="C14" s="4"/>
      <c r="D14" s="4"/>
      <c r="E14" s="4"/>
      <c r="F14" s="4"/>
      <c r="G14" s="56" t="s">
        <v>20</v>
      </c>
      <c r="H14" s="4"/>
      <c r="I14" s="4"/>
      <c r="J14" s="4"/>
      <c r="K14" s="4"/>
      <c r="L14" s="4"/>
    </row>
    <row r="15" spans="1:12" x14ac:dyDescent="0.25">
      <c r="A15" s="4"/>
      <c r="B15" s="4" t="s">
        <v>24</v>
      </c>
      <c r="C15" s="4"/>
      <c r="D15" s="4"/>
      <c r="E15" s="4"/>
      <c r="F15" s="4"/>
      <c r="G15" s="56" t="s">
        <v>18</v>
      </c>
      <c r="H15" s="4"/>
      <c r="I15" s="4"/>
      <c r="J15" s="4"/>
      <c r="K15" s="4"/>
      <c r="L15" s="4"/>
    </row>
    <row r="16" spans="1:12" x14ac:dyDescent="0.25">
      <c r="A16" s="4"/>
      <c r="B16" s="4" t="s">
        <v>25</v>
      </c>
      <c r="C16" s="4"/>
      <c r="D16" s="4"/>
      <c r="E16" s="4"/>
      <c r="F16" s="4"/>
      <c r="G16" s="56" t="s">
        <v>21</v>
      </c>
      <c r="H16" s="4"/>
      <c r="I16" s="4"/>
      <c r="J16" s="4"/>
      <c r="K16" s="4"/>
      <c r="L16" s="4"/>
    </row>
    <row r="17" spans="1:12" x14ac:dyDescent="0.25">
      <c r="A17" s="4"/>
      <c r="B17" s="4" t="s">
        <v>22</v>
      </c>
      <c r="C17" s="4"/>
      <c r="D17" s="4"/>
      <c r="E17" s="4"/>
      <c r="F17" s="4"/>
      <c r="G17" s="56" t="s">
        <v>23</v>
      </c>
      <c r="H17" s="4"/>
      <c r="I17" s="4"/>
      <c r="J17" s="4"/>
      <c r="K17" s="4"/>
      <c r="L17" s="4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25">
      <c r="A19" s="4"/>
      <c r="B19" s="11"/>
      <c r="C19" s="11"/>
      <c r="D19" s="11"/>
      <c r="E19" s="11"/>
      <c r="F19" s="11"/>
      <c r="G19" s="11"/>
      <c r="H19" s="11"/>
      <c r="I19" s="11"/>
      <c r="J19" s="4"/>
      <c r="K19" s="4"/>
      <c r="L19" s="4"/>
    </row>
    <row r="20" spans="1:12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mergeCells count="1">
    <mergeCell ref="B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57"/>
  <sheetViews>
    <sheetView showGridLines="0" topLeftCell="B1" workbookViewId="0">
      <selection activeCell="G41" sqref="G41"/>
    </sheetView>
  </sheetViews>
  <sheetFormatPr defaultColWidth="6.77734375" defaultRowHeight="14.1" customHeight="1" x14ac:dyDescent="0.25"/>
  <cols>
    <col min="2" max="2" width="13.21875" customWidth="1"/>
    <col min="3" max="3" width="15.109375" customWidth="1"/>
    <col min="4" max="4" width="14.88671875" customWidth="1"/>
    <col min="5" max="5" width="7.77734375" customWidth="1"/>
    <col min="7" max="7" width="8" customWidth="1"/>
  </cols>
  <sheetData>
    <row r="2" spans="2:14" s="2" customFormat="1" ht="29.45" customHeight="1" x14ac:dyDescent="0.2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4.1" customHeight="1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2:14" ht="14.1" customHeight="1" x14ac:dyDescent="0.25">
      <c r="B4" s="83" t="s">
        <v>53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14.1" customHeight="1" x14ac:dyDescent="0.25">
      <c r="B5" s="4"/>
      <c r="C5" s="4"/>
      <c r="D5" s="4"/>
      <c r="E5" s="4"/>
      <c r="F5" s="12"/>
      <c r="G5" s="4"/>
      <c r="H5" s="4"/>
      <c r="I5" s="4"/>
      <c r="J5" s="4"/>
      <c r="K5" s="4"/>
      <c r="L5" s="4"/>
      <c r="M5" s="4"/>
      <c r="N5" s="4"/>
    </row>
    <row r="6" spans="2:14" ht="14.1" customHeight="1" x14ac:dyDescent="0.25"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2:14" ht="14.1" customHeight="1" thickBot="1" x14ac:dyDescent="0.3">
      <c r="B7" s="13"/>
      <c r="C7" s="13"/>
      <c r="D7" s="88" t="str">
        <f>"Interest "&amp;G40*100&amp;"%, Insurance and Insect control "&amp;G41*100&amp;"%, and Shrinkage "&amp;G42*100&amp;"% and $"&amp;G43&amp;"/Bu. for extra handling."</f>
        <v>Interest 6%, Insurance and Insect control 0.6%, and Shrinkage 4% and $0.06/Bu. for extra handling.</v>
      </c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2:14" ht="15" customHeight="1" x14ac:dyDescent="0.25">
      <c r="B8" s="85" t="s">
        <v>54</v>
      </c>
      <c r="C8" s="86" t="s">
        <v>56</v>
      </c>
      <c r="D8" s="84" t="s">
        <v>57</v>
      </c>
      <c r="E8" s="84"/>
      <c r="F8" s="84"/>
      <c r="G8" s="84"/>
      <c r="H8" s="84"/>
      <c r="I8" s="84"/>
      <c r="J8" s="84"/>
      <c r="K8" s="84"/>
      <c r="L8" s="84"/>
      <c r="M8" s="84"/>
      <c r="N8" s="84"/>
    </row>
    <row r="9" spans="2:14" ht="15" customHeight="1" x14ac:dyDescent="0.25">
      <c r="B9" s="85"/>
      <c r="C9" s="87"/>
      <c r="D9" s="14">
        <v>2</v>
      </c>
      <c r="E9" s="14">
        <f t="shared" ref="E9:N9" si="0">D9+0.5</f>
        <v>2.5</v>
      </c>
      <c r="F9" s="14">
        <f t="shared" si="0"/>
        <v>3</v>
      </c>
      <c r="G9" s="14">
        <f t="shared" si="0"/>
        <v>3.5</v>
      </c>
      <c r="H9" s="14">
        <f t="shared" si="0"/>
        <v>4</v>
      </c>
      <c r="I9" s="14">
        <f t="shared" si="0"/>
        <v>4.5</v>
      </c>
      <c r="J9" s="14">
        <f t="shared" si="0"/>
        <v>5</v>
      </c>
      <c r="K9" s="14">
        <f t="shared" si="0"/>
        <v>5.5</v>
      </c>
      <c r="L9" s="14">
        <f t="shared" si="0"/>
        <v>6</v>
      </c>
      <c r="M9" s="14">
        <f t="shared" si="0"/>
        <v>6.5</v>
      </c>
      <c r="N9" s="14">
        <f t="shared" si="0"/>
        <v>7</v>
      </c>
    </row>
    <row r="10" spans="2:14" ht="14.1" customHeight="1" x14ac:dyDescent="0.25">
      <c r="B10" s="18">
        <v>1</v>
      </c>
      <c r="C10" s="59">
        <f t="shared" ref="C10:C21" si="1">$G$37</f>
        <v>0.15545454545454546</v>
      </c>
      <c r="D10" s="59">
        <f t="shared" ref="D10:N21" si="2">(D$9*$G$40/12*$B10)+(D$9*$G$41)+(D$9*$G$42)+$G$43</f>
        <v>0.16200000000000001</v>
      </c>
      <c r="E10" s="59">
        <f>(E$9*$G$40/12*$B10)+(E$9*$G$41)+(E$9*$G$42)+$G$43</f>
        <v>0.1875</v>
      </c>
      <c r="F10" s="59">
        <f t="shared" si="2"/>
        <v>0.21299999999999999</v>
      </c>
      <c r="G10" s="59">
        <f t="shared" si="2"/>
        <v>0.23850000000000002</v>
      </c>
      <c r="H10" s="59">
        <f t="shared" si="2"/>
        <v>0.26400000000000001</v>
      </c>
      <c r="I10" s="59">
        <f t="shared" si="2"/>
        <v>0.28949999999999998</v>
      </c>
      <c r="J10" s="59">
        <f t="shared" si="2"/>
        <v>0.315</v>
      </c>
      <c r="K10" s="59">
        <f t="shared" si="2"/>
        <v>0.34049999999999997</v>
      </c>
      <c r="L10" s="59">
        <f t="shared" si="2"/>
        <v>0.36599999999999999</v>
      </c>
      <c r="M10" s="59">
        <f t="shared" si="2"/>
        <v>0.39150000000000001</v>
      </c>
      <c r="N10" s="59">
        <f t="shared" si="2"/>
        <v>0.41700000000000004</v>
      </c>
    </row>
    <row r="11" spans="2:14" ht="14.1" customHeight="1" x14ac:dyDescent="0.25">
      <c r="B11" s="18">
        <f t="shared" ref="B11:B21" si="3">B10+1</f>
        <v>2</v>
      </c>
      <c r="C11" s="59">
        <f t="shared" si="1"/>
        <v>0.15545454545454546</v>
      </c>
      <c r="D11" s="59">
        <f t="shared" si="2"/>
        <v>0.17199999999999999</v>
      </c>
      <c r="E11" s="59">
        <f t="shared" si="2"/>
        <v>0.2</v>
      </c>
      <c r="F11" s="59">
        <f t="shared" si="2"/>
        <v>0.22799999999999998</v>
      </c>
      <c r="G11" s="59">
        <f t="shared" si="2"/>
        <v>0.25600000000000001</v>
      </c>
      <c r="H11" s="59">
        <f t="shared" si="2"/>
        <v>0.28400000000000003</v>
      </c>
      <c r="I11" s="59">
        <f t="shared" si="2"/>
        <v>0.312</v>
      </c>
      <c r="J11" s="59">
        <f t="shared" si="2"/>
        <v>0.34</v>
      </c>
      <c r="K11" s="59">
        <f t="shared" si="2"/>
        <v>0.36799999999999999</v>
      </c>
      <c r="L11" s="59">
        <f t="shared" si="2"/>
        <v>0.39599999999999996</v>
      </c>
      <c r="M11" s="59">
        <f t="shared" si="2"/>
        <v>0.42399999999999999</v>
      </c>
      <c r="N11" s="59">
        <f t="shared" si="2"/>
        <v>0.45200000000000001</v>
      </c>
    </row>
    <row r="12" spans="2:14" ht="14.1" customHeight="1" x14ac:dyDescent="0.25">
      <c r="B12" s="18">
        <f t="shared" si="3"/>
        <v>3</v>
      </c>
      <c r="C12" s="59">
        <f t="shared" si="1"/>
        <v>0.15545454545454546</v>
      </c>
      <c r="D12" s="59">
        <f t="shared" si="2"/>
        <v>0.182</v>
      </c>
      <c r="E12" s="59">
        <f t="shared" si="2"/>
        <v>0.21249999999999999</v>
      </c>
      <c r="F12" s="59">
        <f t="shared" si="2"/>
        <v>0.24299999999999999</v>
      </c>
      <c r="G12" s="59">
        <f t="shared" si="2"/>
        <v>0.27350000000000002</v>
      </c>
      <c r="H12" s="59">
        <f t="shared" si="2"/>
        <v>0.30399999999999999</v>
      </c>
      <c r="I12" s="59">
        <f t="shared" si="2"/>
        <v>0.33449999999999996</v>
      </c>
      <c r="J12" s="59">
        <f t="shared" si="2"/>
        <v>0.36499999999999999</v>
      </c>
      <c r="K12" s="59">
        <f t="shared" si="2"/>
        <v>0.39550000000000002</v>
      </c>
      <c r="L12" s="59">
        <f t="shared" si="2"/>
        <v>0.42599999999999999</v>
      </c>
      <c r="M12" s="59">
        <f t="shared" si="2"/>
        <v>0.45650000000000002</v>
      </c>
      <c r="N12" s="59">
        <f t="shared" si="2"/>
        <v>0.48700000000000004</v>
      </c>
    </row>
    <row r="13" spans="2:14" ht="14.1" customHeight="1" x14ac:dyDescent="0.25">
      <c r="B13" s="18">
        <f t="shared" si="3"/>
        <v>4</v>
      </c>
      <c r="C13" s="59">
        <f t="shared" si="1"/>
        <v>0.15545454545454546</v>
      </c>
      <c r="D13" s="59">
        <f t="shared" si="2"/>
        <v>0.192</v>
      </c>
      <c r="E13" s="59">
        <f t="shared" si="2"/>
        <v>0.22500000000000001</v>
      </c>
      <c r="F13" s="59">
        <f t="shared" si="2"/>
        <v>0.25800000000000001</v>
      </c>
      <c r="G13" s="59">
        <f t="shared" si="2"/>
        <v>0.29100000000000004</v>
      </c>
      <c r="H13" s="59">
        <f t="shared" si="2"/>
        <v>0.32400000000000001</v>
      </c>
      <c r="I13" s="59">
        <f t="shared" si="2"/>
        <v>0.35699999999999998</v>
      </c>
      <c r="J13" s="59">
        <f t="shared" si="2"/>
        <v>0.39</v>
      </c>
      <c r="K13" s="59">
        <f t="shared" si="2"/>
        <v>0.42299999999999999</v>
      </c>
      <c r="L13" s="59">
        <f t="shared" si="2"/>
        <v>0.45600000000000002</v>
      </c>
      <c r="M13" s="59">
        <f t="shared" si="2"/>
        <v>0.48900000000000005</v>
      </c>
      <c r="N13" s="59">
        <f t="shared" si="2"/>
        <v>0.52200000000000002</v>
      </c>
    </row>
    <row r="14" spans="2:14" ht="14.1" customHeight="1" x14ac:dyDescent="0.25">
      <c r="B14" s="18">
        <f t="shared" si="3"/>
        <v>5</v>
      </c>
      <c r="C14" s="59">
        <f t="shared" si="1"/>
        <v>0.15545454545454546</v>
      </c>
      <c r="D14" s="59">
        <f t="shared" si="2"/>
        <v>0.20200000000000001</v>
      </c>
      <c r="E14" s="59">
        <f t="shared" si="2"/>
        <v>0.23749999999999999</v>
      </c>
      <c r="F14" s="59">
        <f t="shared" si="2"/>
        <v>0.27300000000000002</v>
      </c>
      <c r="G14" s="59">
        <f t="shared" si="2"/>
        <v>0.3085</v>
      </c>
      <c r="H14" s="59">
        <f t="shared" si="2"/>
        <v>0.34400000000000003</v>
      </c>
      <c r="I14" s="59">
        <f t="shared" si="2"/>
        <v>0.3795</v>
      </c>
      <c r="J14" s="59">
        <f t="shared" si="2"/>
        <v>0.41499999999999998</v>
      </c>
      <c r="K14" s="59">
        <f t="shared" si="2"/>
        <v>0.45049999999999996</v>
      </c>
      <c r="L14" s="59">
        <f t="shared" si="2"/>
        <v>0.48599999999999999</v>
      </c>
      <c r="M14" s="59">
        <f t="shared" si="2"/>
        <v>0.52150000000000007</v>
      </c>
      <c r="N14" s="59">
        <f t="shared" si="2"/>
        <v>0.55699999999999994</v>
      </c>
    </row>
    <row r="15" spans="2:14" ht="14.1" customHeight="1" x14ac:dyDescent="0.25">
      <c r="B15" s="18">
        <f t="shared" si="3"/>
        <v>6</v>
      </c>
      <c r="C15" s="59">
        <f t="shared" si="1"/>
        <v>0.15545454545454546</v>
      </c>
      <c r="D15" s="59">
        <f t="shared" si="2"/>
        <v>0.21199999999999999</v>
      </c>
      <c r="E15" s="59">
        <f t="shared" si="2"/>
        <v>0.25</v>
      </c>
      <c r="F15" s="59">
        <f t="shared" si="2"/>
        <v>0.28799999999999998</v>
      </c>
      <c r="G15" s="59">
        <f t="shared" si="2"/>
        <v>0.32600000000000001</v>
      </c>
      <c r="H15" s="59">
        <f t="shared" si="2"/>
        <v>0.36399999999999999</v>
      </c>
      <c r="I15" s="59">
        <f t="shared" si="2"/>
        <v>0.40199999999999997</v>
      </c>
      <c r="J15" s="59">
        <f t="shared" si="2"/>
        <v>0.44</v>
      </c>
      <c r="K15" s="59">
        <f t="shared" si="2"/>
        <v>0.47799999999999998</v>
      </c>
      <c r="L15" s="59">
        <f t="shared" si="2"/>
        <v>0.51600000000000001</v>
      </c>
      <c r="M15" s="59">
        <f t="shared" si="2"/>
        <v>0.55400000000000005</v>
      </c>
      <c r="N15" s="59">
        <f t="shared" si="2"/>
        <v>0.59200000000000008</v>
      </c>
    </row>
    <row r="16" spans="2:14" ht="14.1" customHeight="1" x14ac:dyDescent="0.25">
      <c r="B16" s="18">
        <f t="shared" si="3"/>
        <v>7</v>
      </c>
      <c r="C16" s="59">
        <f t="shared" si="1"/>
        <v>0.15545454545454546</v>
      </c>
      <c r="D16" s="59">
        <f t="shared" si="2"/>
        <v>0.222</v>
      </c>
      <c r="E16" s="59">
        <f t="shared" si="2"/>
        <v>0.26250000000000001</v>
      </c>
      <c r="F16" s="59">
        <f t="shared" si="2"/>
        <v>0.30299999999999999</v>
      </c>
      <c r="G16" s="59">
        <f t="shared" si="2"/>
        <v>0.34349999999999997</v>
      </c>
      <c r="H16" s="59">
        <f t="shared" si="2"/>
        <v>0.38400000000000001</v>
      </c>
      <c r="I16" s="59">
        <f t="shared" si="2"/>
        <v>0.42450000000000004</v>
      </c>
      <c r="J16" s="59">
        <f t="shared" si="2"/>
        <v>0.46500000000000002</v>
      </c>
      <c r="K16" s="59">
        <f t="shared" si="2"/>
        <v>0.50550000000000006</v>
      </c>
      <c r="L16" s="59">
        <f t="shared" si="2"/>
        <v>0.54600000000000004</v>
      </c>
      <c r="M16" s="59">
        <f t="shared" si="2"/>
        <v>0.58650000000000002</v>
      </c>
      <c r="N16" s="59">
        <f t="shared" si="2"/>
        <v>0.627</v>
      </c>
    </row>
    <row r="17" spans="2:14" ht="14.1" customHeight="1" x14ac:dyDescent="0.25">
      <c r="B17" s="18">
        <f t="shared" si="3"/>
        <v>8</v>
      </c>
      <c r="C17" s="59">
        <f t="shared" si="1"/>
        <v>0.15545454545454546</v>
      </c>
      <c r="D17" s="59">
        <f t="shared" si="2"/>
        <v>0.23199999999999998</v>
      </c>
      <c r="E17" s="59">
        <f t="shared" si="2"/>
        <v>0.27500000000000002</v>
      </c>
      <c r="F17" s="59">
        <f t="shared" si="2"/>
        <v>0.318</v>
      </c>
      <c r="G17" s="59">
        <f t="shared" si="2"/>
        <v>0.36099999999999999</v>
      </c>
      <c r="H17" s="59">
        <f t="shared" si="2"/>
        <v>0.40399999999999997</v>
      </c>
      <c r="I17" s="59">
        <f t="shared" si="2"/>
        <v>0.44700000000000001</v>
      </c>
      <c r="J17" s="59">
        <f t="shared" si="2"/>
        <v>0.49</v>
      </c>
      <c r="K17" s="59">
        <f t="shared" si="2"/>
        <v>0.53299999999999992</v>
      </c>
      <c r="L17" s="59">
        <f t="shared" si="2"/>
        <v>0.57600000000000007</v>
      </c>
      <c r="M17" s="59">
        <f t="shared" si="2"/>
        <v>0.61899999999999999</v>
      </c>
      <c r="N17" s="59">
        <f t="shared" si="2"/>
        <v>0.66199999999999992</v>
      </c>
    </row>
    <row r="18" spans="2:14" ht="14.1" customHeight="1" x14ac:dyDescent="0.25">
      <c r="B18" s="18">
        <f t="shared" si="3"/>
        <v>9</v>
      </c>
      <c r="C18" s="59">
        <f t="shared" si="1"/>
        <v>0.15545454545454546</v>
      </c>
      <c r="D18" s="59">
        <f t="shared" si="2"/>
        <v>0.24199999999999999</v>
      </c>
      <c r="E18" s="59">
        <f t="shared" si="2"/>
        <v>0.28749999999999998</v>
      </c>
      <c r="F18" s="59">
        <f t="shared" si="2"/>
        <v>0.33300000000000002</v>
      </c>
      <c r="G18" s="59">
        <f t="shared" si="2"/>
        <v>0.3785</v>
      </c>
      <c r="H18" s="59">
        <f t="shared" si="2"/>
        <v>0.42399999999999999</v>
      </c>
      <c r="I18" s="59">
        <f t="shared" si="2"/>
        <v>0.46949999999999997</v>
      </c>
      <c r="J18" s="59">
        <f t="shared" si="2"/>
        <v>0.51500000000000001</v>
      </c>
      <c r="K18" s="59">
        <f t="shared" si="2"/>
        <v>0.5605</v>
      </c>
      <c r="L18" s="59">
        <f t="shared" si="2"/>
        <v>0.60600000000000009</v>
      </c>
      <c r="M18" s="59">
        <f t="shared" si="2"/>
        <v>0.65149999999999997</v>
      </c>
      <c r="N18" s="59">
        <f t="shared" si="2"/>
        <v>0.69700000000000006</v>
      </c>
    </row>
    <row r="19" spans="2:14" ht="14.1" customHeight="1" x14ac:dyDescent="0.25">
      <c r="B19" s="18">
        <f t="shared" si="3"/>
        <v>10</v>
      </c>
      <c r="C19" s="59">
        <f t="shared" si="1"/>
        <v>0.15545454545454546</v>
      </c>
      <c r="D19" s="59">
        <f t="shared" si="2"/>
        <v>0.252</v>
      </c>
      <c r="E19" s="59">
        <f t="shared" si="2"/>
        <v>0.3</v>
      </c>
      <c r="F19" s="59">
        <f t="shared" si="2"/>
        <v>0.34799999999999998</v>
      </c>
      <c r="G19" s="59">
        <f t="shared" si="2"/>
        <v>0.39599999999999996</v>
      </c>
      <c r="H19" s="59">
        <f t="shared" si="2"/>
        <v>0.44400000000000001</v>
      </c>
      <c r="I19" s="59">
        <f t="shared" si="2"/>
        <v>0.49200000000000005</v>
      </c>
      <c r="J19" s="59">
        <f t="shared" si="2"/>
        <v>0.54</v>
      </c>
      <c r="K19" s="59">
        <f t="shared" si="2"/>
        <v>0.58799999999999986</v>
      </c>
      <c r="L19" s="59">
        <f t="shared" si="2"/>
        <v>0.6359999999999999</v>
      </c>
      <c r="M19" s="59">
        <f t="shared" si="2"/>
        <v>0.68399999999999994</v>
      </c>
      <c r="N19" s="59">
        <f t="shared" si="2"/>
        <v>0.73199999999999998</v>
      </c>
    </row>
    <row r="20" spans="2:14" ht="14.1" customHeight="1" x14ac:dyDescent="0.25">
      <c r="B20" s="18">
        <f t="shared" si="3"/>
        <v>11</v>
      </c>
      <c r="C20" s="59">
        <f t="shared" si="1"/>
        <v>0.15545454545454546</v>
      </c>
      <c r="D20" s="59">
        <f t="shared" si="2"/>
        <v>0.26200000000000001</v>
      </c>
      <c r="E20" s="59">
        <f t="shared" si="2"/>
        <v>0.31249999999999994</v>
      </c>
      <c r="F20" s="59">
        <f t="shared" si="2"/>
        <v>0.36299999999999999</v>
      </c>
      <c r="G20" s="59">
        <f t="shared" si="2"/>
        <v>0.41349999999999998</v>
      </c>
      <c r="H20" s="59">
        <f t="shared" si="2"/>
        <v>0.46400000000000002</v>
      </c>
      <c r="I20" s="59">
        <f t="shared" si="2"/>
        <v>0.51449999999999996</v>
      </c>
      <c r="J20" s="59">
        <f t="shared" si="2"/>
        <v>0.56499999999999995</v>
      </c>
      <c r="K20" s="59">
        <f t="shared" si="2"/>
        <v>0.61549999999999994</v>
      </c>
      <c r="L20" s="59">
        <f t="shared" si="2"/>
        <v>0.66599999999999993</v>
      </c>
      <c r="M20" s="59">
        <f t="shared" si="2"/>
        <v>0.71650000000000014</v>
      </c>
      <c r="N20" s="59">
        <f t="shared" si="2"/>
        <v>0.7669999999999999</v>
      </c>
    </row>
    <row r="21" spans="2:14" ht="14.1" customHeight="1" x14ac:dyDescent="0.25">
      <c r="B21" s="18">
        <f t="shared" si="3"/>
        <v>12</v>
      </c>
      <c r="C21" s="59">
        <f t="shared" si="1"/>
        <v>0.15545454545454546</v>
      </c>
      <c r="D21" s="59">
        <f t="shared" si="2"/>
        <v>0.27200000000000002</v>
      </c>
      <c r="E21" s="59">
        <f t="shared" si="2"/>
        <v>0.32500000000000001</v>
      </c>
      <c r="F21" s="59">
        <f t="shared" si="2"/>
        <v>0.378</v>
      </c>
      <c r="G21" s="59">
        <f t="shared" si="2"/>
        <v>0.43099999999999999</v>
      </c>
      <c r="H21" s="59">
        <f t="shared" si="2"/>
        <v>0.48400000000000004</v>
      </c>
      <c r="I21" s="59">
        <f t="shared" si="2"/>
        <v>0.53700000000000003</v>
      </c>
      <c r="J21" s="59">
        <f t="shared" si="2"/>
        <v>0.59000000000000008</v>
      </c>
      <c r="K21" s="59">
        <f t="shared" si="2"/>
        <v>0.64300000000000002</v>
      </c>
      <c r="L21" s="59">
        <f t="shared" si="2"/>
        <v>0.69599999999999995</v>
      </c>
      <c r="M21" s="59">
        <f t="shared" si="2"/>
        <v>0.74900000000000011</v>
      </c>
      <c r="N21" s="59">
        <f t="shared" si="2"/>
        <v>0.80200000000000005</v>
      </c>
    </row>
    <row r="22" spans="2:14" ht="14.1" customHeight="1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4.1" customHeight="1" x14ac:dyDescent="0.25">
      <c r="B23" s="81" t="s">
        <v>55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</row>
    <row r="24" spans="2:14" ht="14.1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2:14" ht="14.1" customHeight="1" x14ac:dyDescent="0.25">
      <c r="B25" s="4"/>
      <c r="C25" s="4"/>
      <c r="D25" s="36" t="s">
        <v>59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2:14" ht="14.1" customHeight="1" x14ac:dyDescent="0.25">
      <c r="B26" s="4"/>
      <c r="C26" s="4"/>
      <c r="D26" s="12" t="s">
        <v>7</v>
      </c>
      <c r="E26" s="4"/>
      <c r="F26" s="4"/>
      <c r="G26" s="22">
        <v>18000</v>
      </c>
      <c r="H26" s="4"/>
      <c r="I26" s="4"/>
      <c r="J26" s="4"/>
      <c r="K26" s="4"/>
      <c r="L26" s="4"/>
      <c r="M26" s="4"/>
      <c r="N26" s="4"/>
    </row>
    <row r="27" spans="2:14" ht="14.1" customHeight="1" x14ac:dyDescent="0.25">
      <c r="B27" s="4"/>
      <c r="C27" s="4"/>
      <c r="D27" s="12" t="s">
        <v>8</v>
      </c>
      <c r="E27" s="4"/>
      <c r="F27" s="4"/>
      <c r="G27" s="23">
        <v>11000</v>
      </c>
      <c r="H27" s="4"/>
      <c r="I27" s="4"/>
      <c r="J27" s="4"/>
      <c r="K27" s="4"/>
      <c r="L27" s="4"/>
      <c r="M27" s="4"/>
      <c r="N27" s="4"/>
    </row>
    <row r="28" spans="2:14" ht="14.1" customHeight="1" x14ac:dyDescent="0.25">
      <c r="B28" s="4"/>
      <c r="C28" s="4"/>
      <c r="D28" s="12" t="s">
        <v>9</v>
      </c>
      <c r="E28" s="4"/>
      <c r="F28" s="4"/>
      <c r="G28" s="58">
        <f>G26/G27</f>
        <v>1.6363636363636365</v>
      </c>
      <c r="H28" s="12" t="s">
        <v>10</v>
      </c>
      <c r="I28" s="4"/>
      <c r="J28" s="4"/>
      <c r="K28" s="4"/>
      <c r="L28" s="4"/>
      <c r="M28" s="4"/>
      <c r="N28" s="4"/>
    </row>
    <row r="29" spans="2:14" ht="14.1" customHeight="1" x14ac:dyDescent="0.25">
      <c r="B29" s="4"/>
      <c r="C29" s="4"/>
      <c r="D29" s="12"/>
      <c r="E29" s="4"/>
      <c r="F29" s="4"/>
      <c r="G29" s="71"/>
      <c r="H29" s="12"/>
      <c r="I29" s="4"/>
      <c r="J29" s="4"/>
      <c r="K29" s="4"/>
      <c r="L29" s="4"/>
      <c r="M29" s="4"/>
      <c r="N29" s="4"/>
    </row>
    <row r="30" spans="2:14" ht="14.1" customHeight="1" x14ac:dyDescent="0.25">
      <c r="B30" s="4"/>
      <c r="C30" s="4"/>
      <c r="D30" s="12" t="s">
        <v>70</v>
      </c>
      <c r="E30" s="4"/>
      <c r="F30" s="4"/>
      <c r="G30" s="61">
        <v>25</v>
      </c>
      <c r="H30" s="12"/>
      <c r="I30" s="4"/>
      <c r="J30" s="4"/>
      <c r="K30" s="4"/>
      <c r="L30" s="4"/>
      <c r="M30" s="4"/>
      <c r="N30" s="4"/>
    </row>
    <row r="31" spans="2:14" ht="14.1" customHeight="1" x14ac:dyDescent="0.25">
      <c r="B31" s="4"/>
      <c r="C31" s="4"/>
      <c r="D31" s="12" t="s">
        <v>1</v>
      </c>
      <c r="E31" s="4"/>
      <c r="F31" s="4"/>
      <c r="G31" s="67">
        <f>1/G30</f>
        <v>0.04</v>
      </c>
      <c r="J31" s="4"/>
      <c r="K31" s="4"/>
      <c r="L31" s="4"/>
      <c r="M31" s="4"/>
      <c r="N31" s="4"/>
    </row>
    <row r="32" spans="2:14" ht="14.1" customHeight="1" x14ac:dyDescent="0.25">
      <c r="B32" s="4"/>
      <c r="C32" s="4"/>
      <c r="D32" s="12" t="s">
        <v>2</v>
      </c>
      <c r="E32" s="4"/>
      <c r="F32" s="4"/>
      <c r="G32" s="20">
        <v>0.03</v>
      </c>
      <c r="H32" s="16" t="str">
        <f>""&amp;TEXT(G40,"0.0%")&amp;" Interest or "&amp;TEXT(G40/2,"0.0%")&amp;" on Average Investment"</f>
        <v>6.0% Interest or 3.0% on Average Investment</v>
      </c>
      <c r="I32" s="4"/>
      <c r="J32" s="4"/>
      <c r="K32" s="4"/>
      <c r="L32" s="4"/>
      <c r="M32" s="4"/>
      <c r="N32" s="4"/>
    </row>
    <row r="33" spans="2:14" ht="14.1" customHeight="1" x14ac:dyDescent="0.25">
      <c r="B33" s="13"/>
      <c r="C33" s="13"/>
      <c r="D33" s="12" t="s">
        <v>3</v>
      </c>
      <c r="E33" s="4"/>
      <c r="F33" s="4"/>
      <c r="G33" s="20">
        <v>1.4999999999999999E-2</v>
      </c>
      <c r="H33" s="4"/>
      <c r="I33" s="4"/>
      <c r="J33" s="4"/>
      <c r="K33" s="4"/>
      <c r="L33" s="4"/>
      <c r="M33" s="13"/>
      <c r="N33" s="13"/>
    </row>
    <row r="34" spans="2:14" ht="14.1" customHeight="1" x14ac:dyDescent="0.25">
      <c r="B34" s="4"/>
      <c r="C34" s="4"/>
      <c r="D34" s="12" t="s">
        <v>4</v>
      </c>
      <c r="E34" s="4"/>
      <c r="F34" s="4"/>
      <c r="G34" s="20">
        <v>0.01</v>
      </c>
      <c r="H34" s="4"/>
      <c r="I34" s="4"/>
      <c r="J34" s="4"/>
      <c r="K34" s="4"/>
      <c r="L34" s="4"/>
      <c r="M34" s="4"/>
      <c r="N34" s="4"/>
    </row>
    <row r="35" spans="2:14" ht="14.1" customHeight="1" x14ac:dyDescent="0.25">
      <c r="B35" s="4"/>
      <c r="C35" s="4"/>
      <c r="D35" s="12" t="s">
        <v>5</v>
      </c>
      <c r="E35" s="4"/>
      <c r="F35" s="4"/>
      <c r="G35" s="28">
        <f>G31+G33+G34+G32</f>
        <v>9.5000000000000001E-2</v>
      </c>
      <c r="H35" s="12" t="s">
        <v>6</v>
      </c>
      <c r="I35" s="4"/>
      <c r="J35" s="4"/>
      <c r="K35" s="4"/>
      <c r="L35" s="4"/>
      <c r="M35" s="4"/>
      <c r="N35" s="4"/>
    </row>
    <row r="36" spans="2:14" ht="14.1" customHeight="1" x14ac:dyDescent="0.25">
      <c r="B36" s="4"/>
      <c r="C36" s="4"/>
      <c r="D36" s="4"/>
      <c r="E36" s="4"/>
      <c r="F36" s="4"/>
      <c r="G36" s="63"/>
      <c r="H36" s="4"/>
      <c r="I36" s="4"/>
      <c r="J36" s="4"/>
      <c r="K36" s="4"/>
      <c r="L36" s="4"/>
      <c r="M36" s="4"/>
      <c r="N36" s="4"/>
    </row>
    <row r="37" spans="2:14" ht="14.1" customHeight="1" x14ac:dyDescent="0.25">
      <c r="B37" s="4"/>
      <c r="C37" s="4"/>
      <c r="D37" s="12" t="s">
        <v>11</v>
      </c>
      <c r="E37" s="4"/>
      <c r="F37" s="4"/>
      <c r="G37" s="62">
        <f>G28*G35</f>
        <v>0.15545454545454546</v>
      </c>
      <c r="H37" s="12" t="s">
        <v>12</v>
      </c>
      <c r="I37" s="4"/>
      <c r="J37" s="4"/>
      <c r="K37" s="4"/>
      <c r="L37" s="4"/>
      <c r="M37" s="4"/>
      <c r="N37" s="4"/>
    </row>
    <row r="38" spans="2:14" ht="14.1" customHeight="1" x14ac:dyDescent="0.25">
      <c r="B38" s="4"/>
      <c r="C38" s="4"/>
      <c r="D38" s="12"/>
      <c r="E38" s="4"/>
      <c r="F38" s="4"/>
      <c r="G38" s="66"/>
      <c r="H38" s="4"/>
      <c r="I38" s="4"/>
      <c r="J38" s="4"/>
      <c r="K38" s="4"/>
      <c r="L38" s="4"/>
      <c r="M38" s="4"/>
      <c r="N38" s="4"/>
    </row>
    <row r="39" spans="2:14" ht="14.1" customHeight="1" x14ac:dyDescent="0.25">
      <c r="B39" s="4"/>
      <c r="C39" s="4"/>
      <c r="D39" s="36" t="s">
        <v>58</v>
      </c>
      <c r="E39" s="4"/>
      <c r="F39" s="4"/>
      <c r="G39" s="57"/>
      <c r="H39" s="12"/>
      <c r="I39" s="4"/>
      <c r="J39" s="4"/>
      <c r="K39" s="4"/>
      <c r="L39" s="4"/>
      <c r="M39" s="4"/>
      <c r="N39" s="4"/>
    </row>
    <row r="40" spans="2:14" ht="14.1" customHeight="1" x14ac:dyDescent="0.25">
      <c r="B40" s="4"/>
      <c r="C40" s="4"/>
      <c r="D40" s="12" t="s">
        <v>2</v>
      </c>
      <c r="E40" s="4"/>
      <c r="F40" s="4"/>
      <c r="G40" s="37">
        <v>0.06</v>
      </c>
      <c r="H40" s="4"/>
      <c r="I40" s="4"/>
      <c r="J40" s="4"/>
      <c r="K40" s="4"/>
      <c r="L40" s="4"/>
      <c r="M40" s="4"/>
      <c r="N40" s="4"/>
    </row>
    <row r="41" spans="2:14" ht="14.1" customHeight="1" x14ac:dyDescent="0.25">
      <c r="B41" s="4"/>
      <c r="C41" s="4"/>
      <c r="D41" s="12" t="s">
        <v>13</v>
      </c>
      <c r="E41" s="4"/>
      <c r="F41" s="4"/>
      <c r="G41" s="25">
        <v>6.0000000000000001E-3</v>
      </c>
      <c r="I41" s="4"/>
      <c r="J41" s="4"/>
      <c r="K41" s="4"/>
      <c r="L41" s="4"/>
      <c r="M41" s="4"/>
      <c r="N41" s="4"/>
    </row>
    <row r="42" spans="2:14" ht="14.1" customHeight="1" x14ac:dyDescent="0.25">
      <c r="B42" s="4"/>
      <c r="C42" s="4"/>
      <c r="D42" s="12" t="s">
        <v>14</v>
      </c>
      <c r="E42" s="4"/>
      <c r="F42" s="4"/>
      <c r="G42" s="25">
        <v>0.04</v>
      </c>
      <c r="H42" s="4"/>
      <c r="I42" s="4"/>
      <c r="J42" s="4"/>
      <c r="K42" s="4"/>
      <c r="L42" s="4"/>
      <c r="M42" s="4"/>
      <c r="N42" s="4"/>
    </row>
    <row r="43" spans="2:14" ht="14.1" customHeight="1" x14ac:dyDescent="0.25">
      <c r="B43" s="4"/>
      <c r="C43" s="4"/>
      <c r="D43" s="12" t="s">
        <v>15</v>
      </c>
      <c r="E43" s="4"/>
      <c r="F43" s="4"/>
      <c r="G43" s="24">
        <v>0.06</v>
      </c>
      <c r="H43" s="4"/>
      <c r="I43" s="4"/>
      <c r="J43" s="4"/>
      <c r="K43" s="4"/>
      <c r="L43" s="4"/>
      <c r="M43" s="4"/>
      <c r="N43" s="4"/>
    </row>
    <row r="44" spans="2:14" ht="14.1" customHeight="1" x14ac:dyDescent="0.25">
      <c r="B44" s="4"/>
      <c r="C44" s="4"/>
      <c r="H44" s="4"/>
      <c r="I44" s="4"/>
      <c r="J44" s="4"/>
      <c r="K44" s="4"/>
      <c r="L44" s="4"/>
      <c r="M44" s="4"/>
      <c r="N44" s="4"/>
    </row>
    <row r="45" spans="2:14" ht="14.1" customHeight="1" x14ac:dyDescent="0.25">
      <c r="B45" s="4"/>
      <c r="C45" s="4"/>
      <c r="D45" s="16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4.1" customHeight="1" x14ac:dyDescent="0.25">
      <c r="B46" s="4"/>
      <c r="C46" s="4"/>
      <c r="D46" s="16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4.1" customHeight="1" x14ac:dyDescent="0.25">
      <c r="B47" s="4"/>
      <c r="C47" s="4"/>
      <c r="D47" s="12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4.1" customHeight="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4.1" customHeight="1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5" spans="2:14" ht="14.1" customHeight="1" x14ac:dyDescent="0.25">
      <c r="B55" s="1"/>
    </row>
    <row r="56" spans="2:14" ht="14.1" customHeight="1" x14ac:dyDescent="0.25">
      <c r="B56" s="1"/>
    </row>
    <row r="57" spans="2:14" ht="14.1" customHeight="1" x14ac:dyDescent="0.25">
      <c r="B57" s="1"/>
    </row>
  </sheetData>
  <mergeCells count="7">
    <mergeCell ref="B23:N23"/>
    <mergeCell ref="B2:N2"/>
    <mergeCell ref="B4:N4"/>
    <mergeCell ref="D8:N8"/>
    <mergeCell ref="B8:B9"/>
    <mergeCell ref="C8:C9"/>
    <mergeCell ref="D7:N7"/>
  </mergeCells>
  <phoneticPr fontId="0" type="noConversion"/>
  <printOptions horizontalCentered="1"/>
  <pageMargins left="0.25" right="0.25" top="0" bottom="1" header="0.5" footer="0.5"/>
  <pageSetup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Y54"/>
  <sheetViews>
    <sheetView showGridLines="0" workbookViewId="0">
      <selection activeCell="P26" sqref="P26"/>
    </sheetView>
  </sheetViews>
  <sheetFormatPr defaultColWidth="6.77734375" defaultRowHeight="14.1" customHeight="1" x14ac:dyDescent="0.25"/>
  <cols>
    <col min="1" max="1" width="9" customWidth="1"/>
    <col min="2" max="2" width="15.88671875" customWidth="1"/>
    <col min="3" max="3" width="7.88671875" customWidth="1"/>
    <col min="4" max="4" width="8.21875" customWidth="1"/>
    <col min="5" max="5" width="6.77734375" customWidth="1"/>
    <col min="6" max="6" width="9.109375" customWidth="1"/>
    <col min="7" max="7" width="7.6640625" customWidth="1"/>
    <col min="13" max="13" width="10.33203125" customWidth="1"/>
    <col min="15" max="15" width="7" bestFit="1" customWidth="1"/>
  </cols>
  <sheetData>
    <row r="1" spans="1:13" ht="14.1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29.45" customHeight="1" x14ac:dyDescent="0.25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4.1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4.1" customHeight="1" x14ac:dyDescent="0.25">
      <c r="A4" s="83" t="s">
        <v>53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14.1" customHeight="1" x14ac:dyDescent="0.25">
      <c r="A5" s="4"/>
      <c r="B5" s="4"/>
      <c r="C5" s="4"/>
      <c r="D5" s="4"/>
      <c r="E5" s="12"/>
      <c r="F5" s="4"/>
      <c r="G5" s="4"/>
      <c r="H5" s="4"/>
      <c r="I5" s="4"/>
      <c r="J5" s="4"/>
      <c r="K5" s="4"/>
      <c r="L5" s="4"/>
      <c r="M5" s="4"/>
    </row>
    <row r="6" spans="1:13" ht="14.1" customHeight="1" thickBot="1" x14ac:dyDescent="0.3">
      <c r="A6" s="13"/>
      <c r="B6" s="13"/>
      <c r="C6" s="88" t="s">
        <v>69</v>
      </c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ht="18" customHeight="1" x14ac:dyDescent="0.25">
      <c r="A7" s="91" t="s">
        <v>54</v>
      </c>
      <c r="B7" s="93" t="s">
        <v>56</v>
      </c>
      <c r="C7" s="95" t="s">
        <v>57</v>
      </c>
      <c r="D7" s="95"/>
      <c r="E7" s="95"/>
      <c r="F7" s="95"/>
      <c r="G7" s="95"/>
      <c r="H7" s="95"/>
      <c r="I7" s="95"/>
      <c r="J7" s="95"/>
      <c r="K7" s="95"/>
      <c r="L7" s="95"/>
      <c r="M7" s="95"/>
    </row>
    <row r="8" spans="1:13" ht="14.1" customHeight="1" x14ac:dyDescent="0.25">
      <c r="A8" s="92"/>
      <c r="B8" s="94"/>
      <c r="C8" s="60">
        <v>2</v>
      </c>
      <c r="D8" s="60">
        <f t="shared" ref="D8:M8" si="0">C8+0.5</f>
        <v>2.5</v>
      </c>
      <c r="E8" s="60">
        <f t="shared" si="0"/>
        <v>3</v>
      </c>
      <c r="F8" s="60">
        <f t="shared" si="0"/>
        <v>3.5</v>
      </c>
      <c r="G8" s="60">
        <f t="shared" si="0"/>
        <v>4</v>
      </c>
      <c r="H8" s="60">
        <f t="shared" si="0"/>
        <v>4.5</v>
      </c>
      <c r="I8" s="60">
        <f t="shared" si="0"/>
        <v>5</v>
      </c>
      <c r="J8" s="60">
        <f t="shared" si="0"/>
        <v>5.5</v>
      </c>
      <c r="K8" s="60">
        <f t="shared" si="0"/>
        <v>6</v>
      </c>
      <c r="L8" s="60">
        <f t="shared" si="0"/>
        <v>6.5</v>
      </c>
      <c r="M8" s="60">
        <f t="shared" si="0"/>
        <v>7</v>
      </c>
    </row>
    <row r="9" spans="1:13" ht="14.1" customHeight="1" x14ac:dyDescent="0.25">
      <c r="A9" s="18">
        <v>1</v>
      </c>
      <c r="B9" s="59">
        <f t="shared" ref="B9:B20" si="1">$G$28</f>
        <v>0.16800000000000004</v>
      </c>
      <c r="C9" s="59">
        <f t="shared" ref="C9:M20" si="2">(C$8*$F$41/12*$A9)+(C$8*$F$42)+(C$8*$F$43)+$F$44</f>
        <v>0.11166666666666666</v>
      </c>
      <c r="D9" s="59">
        <f t="shared" si="2"/>
        <v>0.12708333333333333</v>
      </c>
      <c r="E9" s="59">
        <f t="shared" si="2"/>
        <v>0.14250000000000002</v>
      </c>
      <c r="F9" s="59">
        <f t="shared" si="2"/>
        <v>0.15791666666666668</v>
      </c>
      <c r="G9" s="59">
        <f t="shared" si="2"/>
        <v>0.17333333333333334</v>
      </c>
      <c r="H9" s="59">
        <f t="shared" si="2"/>
        <v>0.18874999999999997</v>
      </c>
      <c r="I9" s="59">
        <f t="shared" si="2"/>
        <v>0.20416666666666666</v>
      </c>
      <c r="J9" s="59">
        <f t="shared" si="2"/>
        <v>0.21958333333333335</v>
      </c>
      <c r="K9" s="59">
        <f t="shared" si="2"/>
        <v>0.23499999999999999</v>
      </c>
      <c r="L9" s="59">
        <f t="shared" si="2"/>
        <v>0.25041666666666668</v>
      </c>
      <c r="M9" s="59">
        <f t="shared" si="2"/>
        <v>0.26583333333333337</v>
      </c>
    </row>
    <row r="10" spans="1:13" ht="14.1" customHeight="1" x14ac:dyDescent="0.25">
      <c r="A10" s="18">
        <f t="shared" ref="A10:A20" si="3">A9+1</f>
        <v>2</v>
      </c>
      <c r="B10" s="59">
        <f t="shared" si="1"/>
        <v>0.16800000000000004</v>
      </c>
      <c r="C10" s="59">
        <f t="shared" si="2"/>
        <v>0.12333333333333334</v>
      </c>
      <c r="D10" s="59">
        <f t="shared" si="2"/>
        <v>0.14166666666666666</v>
      </c>
      <c r="E10" s="59">
        <f t="shared" si="2"/>
        <v>0.16</v>
      </c>
      <c r="F10" s="59">
        <f t="shared" si="2"/>
        <v>0.17833333333333334</v>
      </c>
      <c r="G10" s="59">
        <f t="shared" si="2"/>
        <v>0.19666666666666666</v>
      </c>
      <c r="H10" s="59">
        <f t="shared" si="2"/>
        <v>0.21500000000000002</v>
      </c>
      <c r="I10" s="59">
        <f t="shared" si="2"/>
        <v>0.23333333333333334</v>
      </c>
      <c r="J10" s="59">
        <f t="shared" si="2"/>
        <v>0.25166666666666665</v>
      </c>
      <c r="K10" s="59">
        <f t="shared" si="2"/>
        <v>0.27</v>
      </c>
      <c r="L10" s="59">
        <f t="shared" si="2"/>
        <v>0.28833333333333333</v>
      </c>
      <c r="M10" s="59">
        <f t="shared" si="2"/>
        <v>0.3066666666666667</v>
      </c>
    </row>
    <row r="11" spans="1:13" ht="14.1" customHeight="1" x14ac:dyDescent="0.25">
      <c r="A11" s="18">
        <f t="shared" si="3"/>
        <v>3</v>
      </c>
      <c r="B11" s="59">
        <f t="shared" si="1"/>
        <v>0.16800000000000004</v>
      </c>
      <c r="C11" s="59">
        <f t="shared" si="2"/>
        <v>0.13500000000000001</v>
      </c>
      <c r="D11" s="59">
        <f t="shared" si="2"/>
        <v>0.15625</v>
      </c>
      <c r="E11" s="59">
        <f t="shared" si="2"/>
        <v>0.17749999999999999</v>
      </c>
      <c r="F11" s="59">
        <f t="shared" si="2"/>
        <v>0.19875000000000004</v>
      </c>
      <c r="G11" s="59">
        <f t="shared" si="2"/>
        <v>0.22000000000000003</v>
      </c>
      <c r="H11" s="59">
        <f t="shared" si="2"/>
        <v>0.24125000000000002</v>
      </c>
      <c r="I11" s="59">
        <f t="shared" si="2"/>
        <v>0.26250000000000001</v>
      </c>
      <c r="J11" s="59">
        <f t="shared" si="2"/>
        <v>0.28375</v>
      </c>
      <c r="K11" s="59">
        <f t="shared" si="2"/>
        <v>0.30499999999999999</v>
      </c>
      <c r="L11" s="59">
        <f t="shared" si="2"/>
        <v>0.32624999999999998</v>
      </c>
      <c r="M11" s="59">
        <f t="shared" si="2"/>
        <v>0.34750000000000003</v>
      </c>
    </row>
    <row r="12" spans="1:13" ht="14.1" customHeight="1" x14ac:dyDescent="0.25">
      <c r="A12" s="18">
        <f t="shared" si="3"/>
        <v>4</v>
      </c>
      <c r="B12" s="59">
        <f t="shared" si="1"/>
        <v>0.16800000000000004</v>
      </c>
      <c r="C12" s="59">
        <f t="shared" si="2"/>
        <v>0.14666666666666667</v>
      </c>
      <c r="D12" s="59">
        <f t="shared" si="2"/>
        <v>0.17083333333333334</v>
      </c>
      <c r="E12" s="59">
        <f t="shared" si="2"/>
        <v>0.19500000000000001</v>
      </c>
      <c r="F12" s="59">
        <f t="shared" si="2"/>
        <v>0.21916666666666668</v>
      </c>
      <c r="G12" s="59">
        <f t="shared" si="2"/>
        <v>0.24333333333333335</v>
      </c>
      <c r="H12" s="59">
        <f t="shared" si="2"/>
        <v>0.26750000000000002</v>
      </c>
      <c r="I12" s="59">
        <f t="shared" si="2"/>
        <v>0.29166666666666669</v>
      </c>
      <c r="J12" s="59">
        <f t="shared" si="2"/>
        <v>0.3158333333333333</v>
      </c>
      <c r="K12" s="59">
        <f t="shared" si="2"/>
        <v>0.34</v>
      </c>
      <c r="L12" s="59">
        <f t="shared" si="2"/>
        <v>0.36416666666666669</v>
      </c>
      <c r="M12" s="59">
        <f t="shared" si="2"/>
        <v>0.38833333333333336</v>
      </c>
    </row>
    <row r="13" spans="1:13" ht="14.1" customHeight="1" x14ac:dyDescent="0.25">
      <c r="A13" s="18">
        <f t="shared" si="3"/>
        <v>5</v>
      </c>
      <c r="B13" s="59">
        <f t="shared" si="1"/>
        <v>0.16800000000000004</v>
      </c>
      <c r="C13" s="59">
        <f t="shared" si="2"/>
        <v>0.15833333333333333</v>
      </c>
      <c r="D13" s="59">
        <f t="shared" si="2"/>
        <v>0.18541666666666667</v>
      </c>
      <c r="E13" s="59">
        <f t="shared" si="2"/>
        <v>0.21250000000000002</v>
      </c>
      <c r="F13" s="59">
        <f t="shared" si="2"/>
        <v>0.23958333333333337</v>
      </c>
      <c r="G13" s="59">
        <f t="shared" si="2"/>
        <v>0.26666666666666666</v>
      </c>
      <c r="H13" s="59">
        <f t="shared" si="2"/>
        <v>0.29375000000000001</v>
      </c>
      <c r="I13" s="59">
        <f t="shared" si="2"/>
        <v>0.32083333333333336</v>
      </c>
      <c r="J13" s="59">
        <f t="shared" si="2"/>
        <v>0.34791666666666665</v>
      </c>
      <c r="K13" s="59">
        <f t="shared" si="2"/>
        <v>0.375</v>
      </c>
      <c r="L13" s="59">
        <f t="shared" si="2"/>
        <v>0.4020833333333334</v>
      </c>
      <c r="M13" s="59">
        <f t="shared" si="2"/>
        <v>0.4291666666666667</v>
      </c>
    </row>
    <row r="14" spans="1:13" ht="14.1" customHeight="1" x14ac:dyDescent="0.25">
      <c r="A14" s="18">
        <f t="shared" si="3"/>
        <v>6</v>
      </c>
      <c r="B14" s="59">
        <f t="shared" si="1"/>
        <v>0.16800000000000004</v>
      </c>
      <c r="C14" s="59">
        <f t="shared" si="2"/>
        <v>0.16999999999999998</v>
      </c>
      <c r="D14" s="59">
        <f t="shared" si="2"/>
        <v>0.2</v>
      </c>
      <c r="E14" s="59">
        <f t="shared" si="2"/>
        <v>0.22999999999999998</v>
      </c>
      <c r="F14" s="59">
        <f t="shared" si="2"/>
        <v>0.26</v>
      </c>
      <c r="G14" s="59">
        <f t="shared" si="2"/>
        <v>0.28999999999999998</v>
      </c>
      <c r="H14" s="59">
        <f t="shared" si="2"/>
        <v>0.32</v>
      </c>
      <c r="I14" s="59">
        <f t="shared" si="2"/>
        <v>0.35000000000000003</v>
      </c>
      <c r="J14" s="59">
        <f t="shared" si="2"/>
        <v>0.38</v>
      </c>
      <c r="K14" s="59">
        <f t="shared" si="2"/>
        <v>0.41</v>
      </c>
      <c r="L14" s="59">
        <f t="shared" si="2"/>
        <v>0.44</v>
      </c>
      <c r="M14" s="59">
        <f t="shared" si="2"/>
        <v>0.47000000000000003</v>
      </c>
    </row>
    <row r="15" spans="1:13" ht="14.1" customHeight="1" x14ac:dyDescent="0.25">
      <c r="A15" s="18">
        <f t="shared" si="3"/>
        <v>7</v>
      </c>
      <c r="B15" s="59">
        <f t="shared" si="1"/>
        <v>0.16800000000000004</v>
      </c>
      <c r="C15" s="59">
        <f t="shared" si="2"/>
        <v>0.18166666666666664</v>
      </c>
      <c r="D15" s="59">
        <f t="shared" si="2"/>
        <v>0.21458333333333335</v>
      </c>
      <c r="E15" s="59">
        <f t="shared" si="2"/>
        <v>0.2475</v>
      </c>
      <c r="F15" s="59">
        <f t="shared" si="2"/>
        <v>0.2804166666666667</v>
      </c>
      <c r="G15" s="59">
        <f t="shared" si="2"/>
        <v>0.3133333333333333</v>
      </c>
      <c r="H15" s="59">
        <f t="shared" si="2"/>
        <v>0.34625</v>
      </c>
      <c r="I15" s="59">
        <f t="shared" si="2"/>
        <v>0.37916666666666671</v>
      </c>
      <c r="J15" s="59">
        <f t="shared" si="2"/>
        <v>0.4120833333333333</v>
      </c>
      <c r="K15" s="59">
        <f t="shared" si="2"/>
        <v>0.44500000000000001</v>
      </c>
      <c r="L15" s="59">
        <f t="shared" si="2"/>
        <v>0.47791666666666671</v>
      </c>
      <c r="M15" s="59">
        <f t="shared" si="2"/>
        <v>0.51083333333333347</v>
      </c>
    </row>
    <row r="16" spans="1:13" ht="14.1" customHeight="1" x14ac:dyDescent="0.25">
      <c r="A16" s="18">
        <f t="shared" si="3"/>
        <v>8</v>
      </c>
      <c r="B16" s="59">
        <f t="shared" si="1"/>
        <v>0.16800000000000004</v>
      </c>
      <c r="C16" s="59">
        <f t="shared" si="2"/>
        <v>0.19333333333333336</v>
      </c>
      <c r="D16" s="59">
        <f t="shared" si="2"/>
        <v>0.22916666666666669</v>
      </c>
      <c r="E16" s="59">
        <f t="shared" si="2"/>
        <v>0.26500000000000001</v>
      </c>
      <c r="F16" s="59">
        <f t="shared" si="2"/>
        <v>0.30083333333333334</v>
      </c>
      <c r="G16" s="59">
        <f t="shared" si="2"/>
        <v>0.33666666666666667</v>
      </c>
      <c r="H16" s="59">
        <f t="shared" si="2"/>
        <v>0.3725</v>
      </c>
      <c r="I16" s="59">
        <f t="shared" si="2"/>
        <v>0.40833333333333338</v>
      </c>
      <c r="J16" s="59">
        <f t="shared" si="2"/>
        <v>0.44416666666666665</v>
      </c>
      <c r="K16" s="59">
        <f t="shared" si="2"/>
        <v>0.48000000000000004</v>
      </c>
      <c r="L16" s="59">
        <f t="shared" si="2"/>
        <v>0.51583333333333348</v>
      </c>
      <c r="M16" s="59">
        <f t="shared" si="2"/>
        <v>0.55166666666666675</v>
      </c>
    </row>
    <row r="17" spans="1:25" ht="14.1" customHeight="1" x14ac:dyDescent="0.25">
      <c r="A17" s="18">
        <f t="shared" si="3"/>
        <v>9</v>
      </c>
      <c r="B17" s="59">
        <f t="shared" si="1"/>
        <v>0.16800000000000004</v>
      </c>
      <c r="C17" s="59">
        <f t="shared" si="2"/>
        <v>0.20500000000000002</v>
      </c>
      <c r="D17" s="59">
        <f t="shared" si="2"/>
        <v>0.24375000000000002</v>
      </c>
      <c r="E17" s="59">
        <f t="shared" si="2"/>
        <v>0.28250000000000003</v>
      </c>
      <c r="F17" s="59">
        <f t="shared" si="2"/>
        <v>0.32125000000000004</v>
      </c>
      <c r="G17" s="59">
        <f t="shared" si="2"/>
        <v>0.36</v>
      </c>
      <c r="H17" s="59">
        <f t="shared" si="2"/>
        <v>0.39874999999999999</v>
      </c>
      <c r="I17" s="59">
        <f t="shared" si="2"/>
        <v>0.43750000000000006</v>
      </c>
      <c r="J17" s="59">
        <f t="shared" si="2"/>
        <v>0.47625000000000001</v>
      </c>
      <c r="K17" s="59">
        <f t="shared" si="2"/>
        <v>0.51500000000000012</v>
      </c>
      <c r="L17" s="59">
        <f t="shared" si="2"/>
        <v>0.55375000000000008</v>
      </c>
      <c r="M17" s="59">
        <f t="shared" si="2"/>
        <v>0.59250000000000014</v>
      </c>
    </row>
    <row r="18" spans="1:25" ht="14.1" customHeight="1" x14ac:dyDescent="0.25">
      <c r="A18" s="18">
        <f t="shared" si="3"/>
        <v>10</v>
      </c>
      <c r="B18" s="59">
        <f t="shared" si="1"/>
        <v>0.16800000000000004</v>
      </c>
      <c r="C18" s="59">
        <f t="shared" si="2"/>
        <v>0.21666666666666667</v>
      </c>
      <c r="D18" s="59">
        <f t="shared" si="2"/>
        <v>0.25833333333333336</v>
      </c>
      <c r="E18" s="59">
        <f t="shared" si="2"/>
        <v>0.3</v>
      </c>
      <c r="F18" s="59">
        <f t="shared" si="2"/>
        <v>0.34166666666666667</v>
      </c>
      <c r="G18" s="59">
        <f t="shared" si="2"/>
        <v>0.38333333333333336</v>
      </c>
      <c r="H18" s="59">
        <f t="shared" si="2"/>
        <v>0.4250000000000001</v>
      </c>
      <c r="I18" s="59">
        <f t="shared" si="2"/>
        <v>0.46666666666666673</v>
      </c>
      <c r="J18" s="59">
        <f t="shared" si="2"/>
        <v>0.5083333333333333</v>
      </c>
      <c r="K18" s="59">
        <f t="shared" si="2"/>
        <v>0.55000000000000004</v>
      </c>
      <c r="L18" s="59">
        <f t="shared" si="2"/>
        <v>0.59166666666666679</v>
      </c>
      <c r="M18" s="59">
        <f t="shared" si="2"/>
        <v>0.63333333333333341</v>
      </c>
    </row>
    <row r="19" spans="1:25" ht="14.1" customHeight="1" x14ac:dyDescent="0.25">
      <c r="A19" s="18">
        <f t="shared" si="3"/>
        <v>11</v>
      </c>
      <c r="B19" s="59">
        <f t="shared" si="1"/>
        <v>0.16800000000000004</v>
      </c>
      <c r="C19" s="59">
        <f t="shared" si="2"/>
        <v>0.22833333333333333</v>
      </c>
      <c r="D19" s="59">
        <f t="shared" si="2"/>
        <v>0.2729166666666667</v>
      </c>
      <c r="E19" s="59">
        <f t="shared" si="2"/>
        <v>0.3175</v>
      </c>
      <c r="F19" s="59">
        <f t="shared" si="2"/>
        <v>0.36208333333333337</v>
      </c>
      <c r="G19" s="59">
        <f t="shared" si="2"/>
        <v>0.40666666666666668</v>
      </c>
      <c r="H19" s="59">
        <f t="shared" si="2"/>
        <v>0.4512500000000001</v>
      </c>
      <c r="I19" s="59">
        <f t="shared" si="2"/>
        <v>0.4958333333333334</v>
      </c>
      <c r="J19" s="59">
        <f t="shared" si="2"/>
        <v>0.54041666666666666</v>
      </c>
      <c r="K19" s="59">
        <f t="shared" si="2"/>
        <v>0.58500000000000008</v>
      </c>
      <c r="L19" s="59">
        <f t="shared" si="2"/>
        <v>0.62958333333333349</v>
      </c>
      <c r="M19" s="59">
        <f t="shared" si="2"/>
        <v>0.6741666666666668</v>
      </c>
    </row>
    <row r="20" spans="1:25" ht="14.1" customHeight="1" x14ac:dyDescent="0.25">
      <c r="A20" s="18">
        <f t="shared" si="3"/>
        <v>12</v>
      </c>
      <c r="B20" s="59">
        <f t="shared" si="1"/>
        <v>0.16800000000000004</v>
      </c>
      <c r="C20" s="59">
        <f t="shared" si="2"/>
        <v>0.24000000000000005</v>
      </c>
      <c r="D20" s="59">
        <f t="shared" si="2"/>
        <v>0.28750000000000003</v>
      </c>
      <c r="E20" s="59">
        <f t="shared" si="2"/>
        <v>0.33500000000000002</v>
      </c>
      <c r="F20" s="59">
        <f t="shared" si="2"/>
        <v>0.38250000000000006</v>
      </c>
      <c r="G20" s="59">
        <f t="shared" si="2"/>
        <v>0.43000000000000005</v>
      </c>
      <c r="H20" s="59">
        <f t="shared" si="2"/>
        <v>0.47750000000000009</v>
      </c>
      <c r="I20" s="59">
        <f t="shared" si="2"/>
        <v>0.52500000000000013</v>
      </c>
      <c r="J20" s="59">
        <f t="shared" si="2"/>
        <v>0.57250000000000012</v>
      </c>
      <c r="K20" s="59">
        <f t="shared" si="2"/>
        <v>0.62000000000000011</v>
      </c>
      <c r="L20" s="59">
        <f t="shared" si="2"/>
        <v>0.66750000000000009</v>
      </c>
      <c r="M20" s="59">
        <f t="shared" si="2"/>
        <v>0.71500000000000019</v>
      </c>
    </row>
    <row r="21" spans="1:25" ht="14.1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25" ht="14.1" customHeight="1" x14ac:dyDescent="0.25">
      <c r="A22" s="83" t="s">
        <v>68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</row>
    <row r="23" spans="1:25" ht="14.1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25" ht="14.1" customHeight="1" x14ac:dyDescent="0.25">
      <c r="B24" s="36" t="s">
        <v>63</v>
      </c>
      <c r="C24" s="4"/>
      <c r="F24" s="90" t="s">
        <v>66</v>
      </c>
      <c r="G24" s="90"/>
      <c r="J24" s="70" t="s">
        <v>67</v>
      </c>
      <c r="K24" s="41"/>
      <c r="O24" s="36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4.1" customHeight="1" x14ac:dyDescent="0.25">
      <c r="B25" s="12" t="s">
        <v>64</v>
      </c>
      <c r="C25" s="4"/>
      <c r="F25" s="4"/>
      <c r="G25" s="22">
        <v>32000</v>
      </c>
      <c r="J25" s="22">
        <v>8000</v>
      </c>
      <c r="K25" s="12"/>
      <c r="W25" s="4"/>
      <c r="X25" s="4"/>
      <c r="Y25" s="4"/>
    </row>
    <row r="26" spans="1:25" ht="14.1" customHeight="1" x14ac:dyDescent="0.25">
      <c r="B26" s="12" t="s">
        <v>8</v>
      </c>
      <c r="C26" s="4"/>
      <c r="F26" s="4"/>
      <c r="G26" s="23">
        <v>20000</v>
      </c>
      <c r="J26" s="23">
        <v>20000</v>
      </c>
      <c r="K26" s="12"/>
      <c r="W26" s="4"/>
      <c r="X26" s="4"/>
      <c r="Y26" s="4"/>
    </row>
    <row r="27" spans="1:25" ht="14.1" customHeight="1" x14ac:dyDescent="0.25">
      <c r="B27" s="12" t="s">
        <v>9</v>
      </c>
      <c r="C27" s="4"/>
      <c r="F27" s="4"/>
      <c r="G27" s="34">
        <f>G25/G26</f>
        <v>1.6</v>
      </c>
      <c r="J27" s="40">
        <f>J25/J26</f>
        <v>0.4</v>
      </c>
      <c r="K27" s="12"/>
      <c r="W27" s="4"/>
      <c r="X27" s="4"/>
      <c r="Y27" s="4"/>
    </row>
    <row r="28" spans="1:25" ht="15" customHeight="1" x14ac:dyDescent="0.25">
      <c r="B28" s="12" t="s">
        <v>11</v>
      </c>
      <c r="C28" s="4"/>
      <c r="F28" s="4"/>
      <c r="G28" s="39">
        <f>G27*F36</f>
        <v>0.16800000000000004</v>
      </c>
      <c r="I28" s="12"/>
      <c r="J28" s="44">
        <f>J27*I36</f>
        <v>6.3333333333333339E-2</v>
      </c>
      <c r="W28" s="4"/>
      <c r="X28" s="4"/>
      <c r="Y28" s="4"/>
    </row>
    <row r="29" spans="1:25" ht="15" customHeight="1" x14ac:dyDescent="0.25">
      <c r="B29" s="89" t="s">
        <v>65</v>
      </c>
      <c r="C29" s="89"/>
      <c r="D29" s="89"/>
      <c r="F29" s="33">
        <f>G28+J28</f>
        <v>0.23133333333333339</v>
      </c>
      <c r="W29" s="4"/>
      <c r="X29" s="4"/>
      <c r="Y29" s="4"/>
    </row>
    <row r="30" spans="1:25" ht="15" customHeight="1" x14ac:dyDescent="0.25">
      <c r="B30" s="69"/>
      <c r="C30" s="4"/>
      <c r="G30" s="4" t="s">
        <v>62</v>
      </c>
      <c r="J30" s="4" t="s">
        <v>28</v>
      </c>
      <c r="M30" s="4"/>
      <c r="N30" s="4"/>
      <c r="W30" s="4"/>
      <c r="X30" s="4"/>
      <c r="Y30" s="4"/>
    </row>
    <row r="31" spans="1:25" ht="15" customHeight="1" x14ac:dyDescent="0.25">
      <c r="B31" s="4" t="s">
        <v>70</v>
      </c>
      <c r="C31" s="4"/>
      <c r="G31" s="61">
        <v>25</v>
      </c>
      <c r="J31" s="61">
        <v>12</v>
      </c>
      <c r="L31" s="4"/>
      <c r="M31" s="4"/>
      <c r="N31" s="4"/>
      <c r="W31" s="4"/>
      <c r="X31" s="4"/>
      <c r="Y31" s="4"/>
    </row>
    <row r="32" spans="1:25" ht="15" customHeight="1" x14ac:dyDescent="0.25">
      <c r="B32" s="12" t="s">
        <v>1</v>
      </c>
      <c r="C32" s="4"/>
      <c r="F32" s="26">
        <f>1/G31</f>
        <v>0.04</v>
      </c>
      <c r="G32" s="27">
        <f>$G$27*F32</f>
        <v>6.4000000000000001E-2</v>
      </c>
      <c r="I32" s="26">
        <f>1/J31</f>
        <v>8.3333333333333329E-2</v>
      </c>
      <c r="J32" s="35">
        <f>$J$27*I32</f>
        <v>3.3333333333333333E-2</v>
      </c>
      <c r="K32" s="12"/>
      <c r="N32" s="12"/>
      <c r="W32" s="4"/>
      <c r="X32" s="4"/>
      <c r="Y32" s="4"/>
    </row>
    <row r="33" spans="1:25" ht="15" customHeight="1" x14ac:dyDescent="0.25">
      <c r="B33" s="12" t="s">
        <v>2</v>
      </c>
      <c r="C33" s="4"/>
      <c r="F33" s="20">
        <v>0.04</v>
      </c>
      <c r="G33" s="27">
        <f>$G$27*F33</f>
        <v>6.4000000000000001E-2</v>
      </c>
      <c r="I33" s="20">
        <v>0.04</v>
      </c>
      <c r="J33" s="27">
        <f>$J$27*I33</f>
        <v>1.6E-2</v>
      </c>
      <c r="K33" s="16" t="str">
        <f>""&amp;TEXT(F41,"0.0%")&amp;" Interest or "&amp;TEXT(F41/2,"0.0%")&amp;" on Average Investment"</f>
        <v>7.0% Interest or 3.5% on Average Investment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5" customHeight="1" x14ac:dyDescent="0.25">
      <c r="B34" s="12" t="s">
        <v>3</v>
      </c>
      <c r="C34" s="4"/>
      <c r="F34" s="20">
        <v>0.01</v>
      </c>
      <c r="G34" s="27">
        <f>$G$27*F34</f>
        <v>1.6E-2</v>
      </c>
      <c r="I34" s="20">
        <v>0.03</v>
      </c>
      <c r="J34" s="27">
        <f>$J$27*I34</f>
        <v>1.2E-2</v>
      </c>
      <c r="K34" s="4"/>
      <c r="N34" s="4"/>
      <c r="O34" s="12"/>
      <c r="P34" s="4"/>
      <c r="Q34" s="4"/>
      <c r="R34" s="4"/>
      <c r="S34" s="65"/>
      <c r="T34" s="4"/>
      <c r="U34" s="4"/>
      <c r="V34" s="4"/>
      <c r="W34" s="4"/>
      <c r="X34" s="4"/>
      <c r="Y34" s="4"/>
    </row>
    <row r="35" spans="1:25" ht="15" customHeight="1" x14ac:dyDescent="0.25">
      <c r="B35" s="12" t="s">
        <v>4</v>
      </c>
      <c r="C35" s="4"/>
      <c r="F35" s="20">
        <v>1.4999999999999999E-2</v>
      </c>
      <c r="G35" s="27">
        <f>$G$27*F35</f>
        <v>2.4E-2</v>
      </c>
      <c r="I35" s="20">
        <v>5.0000000000000001E-3</v>
      </c>
      <c r="J35" s="27">
        <f>$J$27*I35</f>
        <v>2E-3</v>
      </c>
      <c r="K35" s="4"/>
      <c r="N35" s="4"/>
      <c r="O35" s="12"/>
      <c r="P35" s="4"/>
      <c r="Q35" s="4"/>
      <c r="R35" s="4"/>
      <c r="S35" s="66"/>
      <c r="T35" s="4"/>
      <c r="U35" s="4"/>
      <c r="V35" s="4"/>
      <c r="W35" s="4"/>
      <c r="X35" s="4"/>
      <c r="Y35" s="4"/>
    </row>
    <row r="36" spans="1:25" ht="15" customHeight="1" x14ac:dyDescent="0.25">
      <c r="B36" s="16" t="s">
        <v>44</v>
      </c>
      <c r="C36" s="4"/>
      <c r="F36" s="28">
        <f>F32+F34+F35+F33</f>
        <v>0.10500000000000001</v>
      </c>
      <c r="G36" s="27">
        <f>SUM(G32:G35)</f>
        <v>0.16800000000000001</v>
      </c>
      <c r="I36" s="26">
        <f>I32+I34+I35+I33</f>
        <v>0.15833333333333333</v>
      </c>
      <c r="J36" s="27">
        <f>SUM(J32:J35)</f>
        <v>6.3333333333333339E-2</v>
      </c>
      <c r="K36" s="12" t="s">
        <v>6</v>
      </c>
      <c r="N36" s="4"/>
      <c r="O36" s="12"/>
      <c r="P36" s="4"/>
      <c r="Q36" s="4"/>
      <c r="R36" s="4"/>
      <c r="S36" s="64"/>
      <c r="T36" s="12"/>
      <c r="U36" s="4"/>
      <c r="V36" s="4"/>
      <c r="W36" s="4"/>
      <c r="X36" s="4"/>
      <c r="Y36" s="4"/>
    </row>
    <row r="37" spans="1:25" ht="15" customHeight="1" x14ac:dyDescent="0.25">
      <c r="B37" s="12" t="s">
        <v>34</v>
      </c>
      <c r="C37" s="4"/>
      <c r="F37" s="15"/>
      <c r="G37" s="29">
        <v>0.05</v>
      </c>
      <c r="I37" s="15"/>
      <c r="J37" s="29">
        <v>0.05</v>
      </c>
      <c r="K37" s="12"/>
      <c r="M37" s="4"/>
      <c r="N37" s="4"/>
      <c r="O37" s="12"/>
      <c r="P37" s="4"/>
      <c r="Q37" s="4"/>
      <c r="R37" s="4"/>
      <c r="S37" s="68"/>
      <c r="T37" s="12"/>
      <c r="U37" s="4"/>
      <c r="V37" s="4"/>
      <c r="W37" s="4"/>
      <c r="X37" s="4"/>
      <c r="Y37" s="4"/>
    </row>
    <row r="38" spans="1:25" ht="14.1" customHeight="1" x14ac:dyDescent="0.25">
      <c r="B38" s="42" t="s">
        <v>45</v>
      </c>
      <c r="C38" s="31"/>
      <c r="F38" s="32"/>
      <c r="G38" s="33">
        <f>G36+G37</f>
        <v>0.21800000000000003</v>
      </c>
      <c r="I38" s="32"/>
      <c r="J38" s="33">
        <f>J36+J37</f>
        <v>0.11333333333333334</v>
      </c>
      <c r="K38" s="12" t="s">
        <v>46</v>
      </c>
      <c r="M38" s="4"/>
      <c r="N38" s="4"/>
      <c r="T38" s="4"/>
      <c r="U38" s="4"/>
      <c r="V38" s="4"/>
      <c r="W38" s="4"/>
      <c r="X38" s="4"/>
      <c r="Y38" s="4"/>
    </row>
    <row r="39" spans="1:25" ht="14.1" customHeight="1" x14ac:dyDescent="0.25">
      <c r="A39" s="4"/>
      <c r="B39" s="4"/>
      <c r="T39" s="4"/>
      <c r="U39" s="4"/>
      <c r="V39" s="4"/>
      <c r="W39" s="4"/>
      <c r="X39" s="4"/>
      <c r="Y39" s="4"/>
    </row>
    <row r="40" spans="1:25" ht="14.1" customHeight="1" x14ac:dyDescent="0.25">
      <c r="A40" s="4"/>
      <c r="B40" s="36" t="s">
        <v>61</v>
      </c>
      <c r="C40" s="4"/>
      <c r="D40" s="4"/>
      <c r="E40" s="4"/>
      <c r="F40" s="38"/>
      <c r="T40" s="4"/>
      <c r="U40" s="4"/>
      <c r="V40" s="4"/>
      <c r="W40" s="4"/>
      <c r="X40" s="4"/>
      <c r="Y40" s="4"/>
    </row>
    <row r="41" spans="1:25" ht="14.1" customHeight="1" x14ac:dyDescent="0.25">
      <c r="A41" s="4"/>
      <c r="B41" s="12" t="s">
        <v>2</v>
      </c>
      <c r="C41" s="4"/>
      <c r="D41" s="4"/>
      <c r="E41" s="4"/>
      <c r="F41" s="37">
        <v>7.0000000000000007E-2</v>
      </c>
      <c r="T41" s="4"/>
      <c r="U41" s="4"/>
      <c r="V41" s="4"/>
      <c r="W41" s="4"/>
      <c r="X41" s="4"/>
      <c r="Y41" s="4"/>
    </row>
    <row r="42" spans="1:25" ht="14.1" customHeight="1" x14ac:dyDescent="0.25">
      <c r="A42" s="4"/>
      <c r="B42" s="12" t="s">
        <v>13</v>
      </c>
      <c r="C42" s="4"/>
      <c r="D42" s="4"/>
      <c r="E42" s="4"/>
      <c r="F42" s="25">
        <v>5.0000000000000001E-3</v>
      </c>
      <c r="T42" s="4"/>
      <c r="U42" s="4"/>
      <c r="V42" s="4"/>
      <c r="W42" s="4"/>
      <c r="X42" s="4"/>
      <c r="Y42" s="4"/>
    </row>
    <row r="43" spans="1:25" ht="14.1" customHeight="1" x14ac:dyDescent="0.25">
      <c r="A43" s="4"/>
      <c r="B43" s="12" t="s">
        <v>14</v>
      </c>
      <c r="C43" s="4"/>
      <c r="D43" s="4"/>
      <c r="E43" s="4"/>
      <c r="F43" s="25">
        <v>0.02</v>
      </c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4.1" customHeight="1" x14ac:dyDescent="0.25">
      <c r="A44" s="4"/>
      <c r="B44" s="12" t="s">
        <v>15</v>
      </c>
      <c r="C44" s="4"/>
      <c r="D44" s="4"/>
      <c r="E44" s="4"/>
      <c r="F44" s="24">
        <v>0.05</v>
      </c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4.1" customHeight="1" x14ac:dyDescent="0.25">
      <c r="A45" s="4"/>
      <c r="B45" s="4"/>
      <c r="V45" s="4"/>
      <c r="W45" s="4"/>
      <c r="X45" s="4"/>
      <c r="Y45" s="4"/>
    </row>
    <row r="46" spans="1:25" ht="14.1" customHeight="1" x14ac:dyDescent="0.25">
      <c r="A46" s="4"/>
      <c r="B46" s="4"/>
      <c r="V46" s="4"/>
      <c r="W46" s="4"/>
      <c r="X46" s="4"/>
      <c r="Y46" s="4"/>
    </row>
    <row r="47" spans="1:25" ht="14.1" customHeight="1" x14ac:dyDescent="0.25">
      <c r="A47" s="4"/>
      <c r="B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4.1" customHeight="1" x14ac:dyDescent="0.25">
      <c r="A48" s="4"/>
      <c r="B48" s="4"/>
      <c r="T48" s="4"/>
      <c r="U48" s="4"/>
      <c r="V48" s="4"/>
      <c r="W48" s="4"/>
      <c r="X48" s="4"/>
      <c r="Y48" s="4"/>
    </row>
    <row r="49" spans="1:25" ht="14.1" customHeight="1" x14ac:dyDescent="0.25">
      <c r="A49" s="16"/>
      <c r="B49" s="4"/>
      <c r="T49" s="4"/>
      <c r="U49" s="4"/>
      <c r="V49" s="4"/>
      <c r="W49" s="4"/>
      <c r="X49" s="4"/>
      <c r="Y49" s="4"/>
    </row>
    <row r="50" spans="1:25" ht="14.1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25" ht="14.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25" ht="14.1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25" ht="14.1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25" ht="14.1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</sheetData>
  <mergeCells count="9">
    <mergeCell ref="B29:D29"/>
    <mergeCell ref="C6:M6"/>
    <mergeCell ref="F24:G24"/>
    <mergeCell ref="A22:M22"/>
    <mergeCell ref="A2:M2"/>
    <mergeCell ref="A4:M4"/>
    <mergeCell ref="A7:A8"/>
    <mergeCell ref="B7:B8"/>
    <mergeCell ref="C7:M7"/>
  </mergeCells>
  <phoneticPr fontId="0" type="noConversion"/>
  <printOptions horizontalCentered="1"/>
  <pageMargins left="0.25" right="0.25" top="0" bottom="0.22" header="0.5" footer="0.5"/>
  <pageSetup scale="8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showGridLines="0" tabSelected="1" workbookViewId="0"/>
  </sheetViews>
  <sheetFormatPr defaultRowHeight="15.75" x14ac:dyDescent="0.25"/>
  <cols>
    <col min="6" max="6" width="10" bestFit="1" customWidth="1"/>
    <col min="7" max="7" width="9" bestFit="1" customWidth="1"/>
  </cols>
  <sheetData>
    <row r="1" spans="1:13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6.25" x14ac:dyDescent="0.4">
      <c r="A2" s="4"/>
      <c r="B2" s="96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x14ac:dyDescent="0.25">
      <c r="A4" s="4"/>
      <c r="B4" s="83" t="s">
        <v>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x14ac:dyDescent="0.25">
      <c r="A5" s="4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x14ac:dyDescent="0.25">
      <c r="A6" s="4"/>
      <c r="B6" s="50" t="s">
        <v>71</v>
      </c>
      <c r="C6" s="73"/>
      <c r="D6" s="73"/>
      <c r="E6" s="73"/>
      <c r="F6" s="72"/>
      <c r="G6" s="72"/>
      <c r="H6" s="72"/>
      <c r="I6" s="72"/>
      <c r="J6" s="72"/>
      <c r="K6" s="72"/>
      <c r="L6" s="72"/>
      <c r="M6" s="72"/>
    </row>
    <row r="7" spans="1:13" x14ac:dyDescent="0.25">
      <c r="A7" s="4"/>
      <c r="B7" s="12" t="s">
        <v>72</v>
      </c>
      <c r="C7" s="4"/>
      <c r="D7" s="4"/>
      <c r="E7" s="4"/>
      <c r="G7" s="22">
        <v>50000</v>
      </c>
      <c r="H7" s="72"/>
      <c r="I7" s="72"/>
      <c r="J7" s="72"/>
      <c r="K7" s="72"/>
      <c r="L7" s="72"/>
      <c r="M7" s="72"/>
    </row>
    <row r="8" spans="1:13" x14ac:dyDescent="0.25">
      <c r="A8" s="4"/>
      <c r="B8" s="12" t="s">
        <v>8</v>
      </c>
      <c r="C8" s="4"/>
      <c r="D8" s="4"/>
      <c r="E8" s="4"/>
      <c r="G8" s="23">
        <v>100000</v>
      </c>
      <c r="H8" s="72"/>
      <c r="I8" s="72"/>
      <c r="J8" s="72"/>
      <c r="K8" s="72"/>
      <c r="L8" s="72"/>
      <c r="M8" s="72"/>
    </row>
    <row r="9" spans="1:13" x14ac:dyDescent="0.25">
      <c r="A9" s="4"/>
      <c r="B9" s="12" t="s">
        <v>9</v>
      </c>
      <c r="C9" s="4"/>
      <c r="D9" s="4"/>
      <c r="E9" s="4"/>
      <c r="G9" s="34">
        <f>G7/G8</f>
        <v>0.5</v>
      </c>
      <c r="H9" s="12" t="s">
        <v>10</v>
      </c>
      <c r="I9" s="72"/>
      <c r="J9" s="72"/>
      <c r="K9" s="72"/>
      <c r="L9" s="72"/>
      <c r="M9" s="72"/>
    </row>
    <row r="10" spans="1:13" x14ac:dyDescent="0.25">
      <c r="A10" s="4"/>
      <c r="B10" s="4"/>
      <c r="C10" s="4"/>
      <c r="D10" s="4"/>
      <c r="E10" s="4"/>
      <c r="G10" s="4"/>
      <c r="H10" s="72"/>
      <c r="I10" s="72"/>
      <c r="J10" s="72"/>
      <c r="K10" s="72"/>
      <c r="L10" s="72"/>
      <c r="M10" s="72"/>
    </row>
    <row r="11" spans="1:13" x14ac:dyDescent="0.25">
      <c r="A11" s="4"/>
      <c r="B11" s="16" t="s">
        <v>70</v>
      </c>
      <c r="C11" s="4"/>
      <c r="D11" s="4"/>
      <c r="E11" s="4"/>
      <c r="G11" s="21">
        <v>7</v>
      </c>
      <c r="H11" s="72"/>
      <c r="I11" s="72"/>
      <c r="J11" s="72"/>
      <c r="K11" s="72"/>
      <c r="L11" s="72"/>
      <c r="M11" s="72"/>
    </row>
    <row r="12" spans="1:13" x14ac:dyDescent="0.25">
      <c r="A12" s="4"/>
      <c r="B12" s="12" t="s">
        <v>2</v>
      </c>
      <c r="C12" s="4"/>
      <c r="D12" s="4"/>
      <c r="E12" s="4"/>
      <c r="G12" s="20">
        <v>0.03</v>
      </c>
      <c r="H12" s="72"/>
      <c r="I12" s="72"/>
      <c r="J12" s="72"/>
      <c r="K12" s="72"/>
      <c r="L12" s="72"/>
      <c r="M12" s="72"/>
    </row>
    <row r="13" spans="1:13" x14ac:dyDescent="0.25">
      <c r="A13" s="4"/>
      <c r="B13" s="12" t="s">
        <v>3</v>
      </c>
      <c r="C13" s="4"/>
      <c r="D13" s="4"/>
      <c r="E13" s="4"/>
      <c r="G13" s="20">
        <v>0.04</v>
      </c>
      <c r="H13" s="4"/>
      <c r="I13" s="4"/>
      <c r="J13" s="4"/>
      <c r="K13" s="4"/>
      <c r="L13" s="4"/>
      <c r="M13" s="4"/>
    </row>
    <row r="14" spans="1:13" x14ac:dyDescent="0.25">
      <c r="A14" s="4"/>
      <c r="B14" s="16" t="s">
        <v>4</v>
      </c>
      <c r="C14" s="4"/>
      <c r="D14" s="4"/>
      <c r="E14" s="4"/>
      <c r="G14" s="20">
        <v>0.03</v>
      </c>
    </row>
    <row r="15" spans="1:13" x14ac:dyDescent="0.25">
      <c r="A15" s="4"/>
      <c r="B15" s="16" t="s">
        <v>75</v>
      </c>
      <c r="C15" s="4"/>
      <c r="D15" s="4"/>
      <c r="E15" s="4"/>
      <c r="G15" s="79">
        <v>0.03</v>
      </c>
    </row>
    <row r="16" spans="1:13" ht="15.75" customHeight="1" x14ac:dyDescent="0.25">
      <c r="A16" s="4"/>
      <c r="B16" s="12" t="s">
        <v>31</v>
      </c>
      <c r="C16" s="4"/>
      <c r="D16" s="4"/>
      <c r="E16" s="4"/>
      <c r="G16" s="55">
        <v>10000</v>
      </c>
      <c r="H16" s="4" t="s">
        <v>76</v>
      </c>
    </row>
    <row r="17" spans="1:25" ht="15.75" customHeight="1" x14ac:dyDescent="0.25">
      <c r="A17" s="4"/>
    </row>
    <row r="18" spans="1:25" ht="15.75" customHeight="1" x14ac:dyDescent="0.25">
      <c r="A18" s="4"/>
      <c r="B18" s="4"/>
      <c r="C18" s="4"/>
      <c r="D18" s="4"/>
      <c r="E18" s="4"/>
      <c r="F18" s="78" t="s">
        <v>29</v>
      </c>
      <c r="G18" s="19" t="s">
        <v>28</v>
      </c>
      <c r="H18" s="4"/>
      <c r="U18" s="4"/>
      <c r="V18" s="4"/>
      <c r="W18" s="4"/>
      <c r="X18" s="4"/>
      <c r="Y18" s="4"/>
    </row>
    <row r="19" spans="1:25" ht="15.75" customHeight="1" x14ac:dyDescent="0.25">
      <c r="A19" s="4"/>
      <c r="B19" s="12" t="s">
        <v>1</v>
      </c>
      <c r="C19" s="4"/>
      <c r="D19" s="4"/>
      <c r="E19" s="4"/>
      <c r="F19" s="45">
        <f>G7*(1-G15)/G11</f>
        <v>6928.5714285714284</v>
      </c>
      <c r="G19" s="46">
        <f>$F$19/G8</f>
        <v>6.9285714285714284E-2</v>
      </c>
      <c r="H19" s="16" t="str">
        <f>""&amp;TEXT(G7,"$0,000")&amp;" Investment with "&amp;TEXT(G11,"0")&amp;" Year Life and "&amp;TEXT(G15,"0%")&amp;" Salvage Value"</f>
        <v>$50,000 Investment with 7 Year Life and 3% Salvage Value</v>
      </c>
      <c r="U19" s="4"/>
      <c r="V19" s="4"/>
      <c r="W19" s="4"/>
      <c r="X19" s="4"/>
      <c r="Y19" s="4"/>
    </row>
    <row r="20" spans="1:25" ht="15.75" customHeight="1" x14ac:dyDescent="0.25">
      <c r="A20" s="4"/>
      <c r="B20" s="12" t="s">
        <v>2</v>
      </c>
      <c r="C20" s="4"/>
      <c r="D20" s="4"/>
      <c r="E20" s="4"/>
      <c r="F20" s="45">
        <f>G7*G12/2</f>
        <v>750</v>
      </c>
      <c r="G20" s="46">
        <f>F20/G8</f>
        <v>7.4999999999999997E-3</v>
      </c>
      <c r="H20" s="16" t="str">
        <f>""&amp;TEXT(G12,"0.0%")&amp;" Interest or "&amp;TEXT(G12/2,"0.0%")&amp;" on Average Investment"</f>
        <v>3.0% Interest or 1.5% on Average Investment</v>
      </c>
      <c r="U20" s="4"/>
      <c r="V20" s="4"/>
      <c r="W20" s="4"/>
      <c r="X20" s="4"/>
      <c r="Y20" s="4"/>
    </row>
    <row r="21" spans="1:25" ht="15.75" customHeight="1" x14ac:dyDescent="0.25">
      <c r="A21" s="4"/>
      <c r="B21" s="12" t="s">
        <v>3</v>
      </c>
      <c r="C21" s="4"/>
      <c r="D21" s="4"/>
      <c r="E21" s="4"/>
      <c r="F21" s="45">
        <f>G7*G13</f>
        <v>2000</v>
      </c>
      <c r="G21" s="46">
        <f>F21/G8</f>
        <v>0.02</v>
      </c>
      <c r="H21" s="4" t="str">
        <f>""&amp;TEXT(G13,"0.0%")&amp;" of Investment"</f>
        <v>4.0% of Investment</v>
      </c>
      <c r="U21" s="4"/>
      <c r="V21" s="4"/>
      <c r="W21" s="4"/>
      <c r="X21" s="4"/>
      <c r="Y21" s="4"/>
    </row>
    <row r="22" spans="1:25" ht="15.75" customHeight="1" x14ac:dyDescent="0.25">
      <c r="A22" s="4"/>
      <c r="B22" s="12" t="s">
        <v>4</v>
      </c>
      <c r="C22" s="4"/>
      <c r="D22" s="4"/>
      <c r="E22" s="4"/>
      <c r="F22" s="45">
        <f>G7*G14</f>
        <v>1500</v>
      </c>
      <c r="G22" s="46">
        <f>F22/G8</f>
        <v>1.4999999999999999E-2</v>
      </c>
      <c r="H22" s="4" t="str">
        <f>""&amp;TEXT(G14,"0.0%")&amp;" of Investment"</f>
        <v>3.0% of Investment</v>
      </c>
      <c r="U22" s="4"/>
      <c r="V22" s="4"/>
      <c r="W22" s="4"/>
      <c r="X22" s="4"/>
      <c r="Y22" s="4"/>
    </row>
    <row r="23" spans="1:25" ht="15.75" customHeight="1" x14ac:dyDescent="0.25">
      <c r="A23" s="4"/>
      <c r="B23" s="12" t="s">
        <v>32</v>
      </c>
      <c r="C23" s="4"/>
      <c r="D23" s="4"/>
      <c r="E23" s="4"/>
      <c r="F23" s="45">
        <f>F19+F21+F22+F20</f>
        <v>11178.571428571428</v>
      </c>
      <c r="G23" s="46">
        <f>SUM(G19:G22)</f>
        <v>0.11178571428571429</v>
      </c>
      <c r="H23" s="16" t="s">
        <v>42</v>
      </c>
      <c r="U23" s="4"/>
      <c r="V23" s="4"/>
      <c r="W23" s="4"/>
      <c r="X23" s="4"/>
      <c r="Y23" s="4"/>
    </row>
    <row r="24" spans="1:25" ht="15.75" customHeight="1" x14ac:dyDescent="0.25">
      <c r="A24" s="4"/>
      <c r="B24" s="12" t="s">
        <v>30</v>
      </c>
      <c r="C24" s="4"/>
      <c r="D24" s="4"/>
      <c r="E24" s="4"/>
      <c r="F24" s="49">
        <v>600</v>
      </c>
      <c r="G24" s="46">
        <f>F24/G16</f>
        <v>0.06</v>
      </c>
      <c r="H24" s="12"/>
      <c r="U24" s="4"/>
      <c r="V24" s="4"/>
      <c r="W24" s="4"/>
      <c r="X24" s="4"/>
      <c r="Y24" s="4"/>
    </row>
    <row r="25" spans="1:25" ht="15.75" customHeight="1" x14ac:dyDescent="0.25">
      <c r="A25" s="4"/>
      <c r="B25" s="16" t="s">
        <v>37</v>
      </c>
      <c r="C25" s="4"/>
      <c r="D25" s="4"/>
      <c r="E25" s="4"/>
      <c r="F25" s="47"/>
      <c r="G25" s="46">
        <f>G23+G24</f>
        <v>0.17178571428571429</v>
      </c>
      <c r="H25" s="12" t="s">
        <v>38</v>
      </c>
      <c r="U25" s="4"/>
      <c r="V25" s="4"/>
      <c r="W25" s="4"/>
      <c r="X25" s="4"/>
      <c r="Y25" s="4"/>
    </row>
    <row r="26" spans="1:25" ht="15.75" customHeight="1" x14ac:dyDescent="0.25">
      <c r="A26" s="4"/>
      <c r="B26" s="4"/>
      <c r="C26" s="4"/>
      <c r="D26" s="4"/>
      <c r="E26" s="4"/>
      <c r="F26" s="4"/>
      <c r="G26" s="4"/>
      <c r="H26" s="4"/>
      <c r="U26" s="4"/>
      <c r="V26" s="4"/>
      <c r="W26" s="4"/>
      <c r="X26" s="4"/>
      <c r="Y26" s="4"/>
    </row>
    <row r="27" spans="1:25" ht="15.75" customHeight="1" x14ac:dyDescent="0.25">
      <c r="A27" s="4"/>
      <c r="C27" s="74"/>
      <c r="D27" s="74"/>
      <c r="E27" s="74"/>
      <c r="F27" s="75"/>
      <c r="G27" s="48"/>
      <c r="H27" s="12"/>
      <c r="U27" s="4"/>
      <c r="V27" s="4"/>
      <c r="W27" s="4"/>
      <c r="X27" s="4"/>
      <c r="Y27" s="4"/>
    </row>
    <row r="28" spans="1:25" ht="15.75" customHeight="1" x14ac:dyDescent="0.25">
      <c r="A28" s="4"/>
      <c r="B28" s="12"/>
      <c r="C28" s="4"/>
      <c r="D28" s="19" t="s">
        <v>73</v>
      </c>
      <c r="E28" s="77" t="s">
        <v>74</v>
      </c>
      <c r="F28" s="48" t="s">
        <v>36</v>
      </c>
      <c r="G28" s="18" t="s">
        <v>28</v>
      </c>
      <c r="H28" s="4"/>
      <c r="U28" s="4"/>
      <c r="V28" s="4"/>
      <c r="W28" s="4"/>
      <c r="X28" s="4"/>
      <c r="Y28" s="4"/>
    </row>
    <row r="29" spans="1:25" ht="15.75" customHeight="1" x14ac:dyDescent="0.25">
      <c r="A29" s="4"/>
      <c r="B29" s="12" t="s">
        <v>33</v>
      </c>
      <c r="C29" s="4"/>
      <c r="D29" s="21">
        <v>6</v>
      </c>
      <c r="E29" s="49">
        <v>45</v>
      </c>
      <c r="F29" s="27">
        <f>D29*E29</f>
        <v>270</v>
      </c>
      <c r="G29" s="51">
        <f>F29/10000</f>
        <v>2.7E-2</v>
      </c>
      <c r="H29" s="4"/>
      <c r="U29" s="4"/>
      <c r="V29" s="4"/>
      <c r="W29" s="4"/>
      <c r="X29" s="4"/>
      <c r="Y29" s="4"/>
    </row>
    <row r="30" spans="1:25" ht="15.75" customHeight="1" x14ac:dyDescent="0.25">
      <c r="A30" s="4"/>
      <c r="B30" s="16" t="s">
        <v>39</v>
      </c>
      <c r="C30" s="4"/>
      <c r="D30" s="21">
        <v>6</v>
      </c>
      <c r="E30" s="49">
        <v>85</v>
      </c>
      <c r="F30" s="27">
        <f>D30*E30</f>
        <v>510</v>
      </c>
      <c r="G30" s="51">
        <f>F30/10000</f>
        <v>5.0999999999999997E-2</v>
      </c>
      <c r="H30" s="4"/>
      <c r="U30" s="4"/>
      <c r="V30" s="4"/>
      <c r="W30" s="4"/>
      <c r="X30" s="4"/>
      <c r="Y30" s="4"/>
    </row>
    <row r="31" spans="1:25" ht="15.75" customHeight="1" x14ac:dyDescent="0.25">
      <c r="A31" s="4"/>
      <c r="B31" s="16" t="s">
        <v>40</v>
      </c>
      <c r="C31" s="4"/>
      <c r="D31" s="21">
        <v>6</v>
      </c>
      <c r="E31" s="49">
        <v>10</v>
      </c>
      <c r="F31" s="27">
        <f>D31*E31</f>
        <v>60</v>
      </c>
      <c r="G31" s="52">
        <f>F31/10000</f>
        <v>6.0000000000000001E-3</v>
      </c>
      <c r="H31" s="4"/>
      <c r="U31" s="4"/>
      <c r="V31" s="4"/>
      <c r="W31" s="4"/>
      <c r="X31" s="4"/>
      <c r="Y31" s="4"/>
    </row>
    <row r="32" spans="1:25" ht="15.75" customHeight="1" x14ac:dyDescent="0.25">
      <c r="A32" s="4"/>
      <c r="B32" s="12" t="s">
        <v>43</v>
      </c>
      <c r="C32" s="4"/>
      <c r="D32" s="4"/>
      <c r="E32" s="4"/>
      <c r="F32" s="4"/>
      <c r="G32" s="53">
        <f>SUM(G29:G31)</f>
        <v>8.4000000000000005E-2</v>
      </c>
      <c r="H32" s="4"/>
      <c r="I32" s="4"/>
      <c r="J32" s="4"/>
      <c r="K32" s="4"/>
      <c r="L32" s="4"/>
      <c r="M32" s="4"/>
      <c r="U32" s="4"/>
      <c r="V32" s="4"/>
      <c r="W32" s="4"/>
      <c r="X32" s="4"/>
      <c r="Y32" s="4"/>
    </row>
    <row r="33" spans="1:25" s="3" customFormat="1" ht="15.75" customHeight="1" x14ac:dyDescent="0.25">
      <c r="A33" s="31"/>
      <c r="B33" s="12"/>
      <c r="C33" s="4"/>
      <c r="D33" s="4"/>
      <c r="E33" s="4"/>
      <c r="F33" s="4"/>
      <c r="G33" s="54"/>
      <c r="H33" s="4"/>
      <c r="I33" s="4"/>
      <c r="J33" s="4"/>
      <c r="K33" s="31"/>
      <c r="L33" s="31"/>
      <c r="M33" s="31"/>
      <c r="U33" s="4"/>
      <c r="V33" s="4"/>
      <c r="W33" s="4"/>
      <c r="X33" s="4"/>
      <c r="Y33" s="4"/>
    </row>
    <row r="34" spans="1:25" ht="15.75" customHeight="1" x14ac:dyDescent="0.25">
      <c r="A34" s="4"/>
      <c r="B34" s="30" t="s">
        <v>41</v>
      </c>
      <c r="C34" s="31"/>
      <c r="D34" s="31"/>
      <c r="E34" s="31"/>
      <c r="F34" s="31"/>
      <c r="G34" s="76">
        <f>G25+G32</f>
        <v>0.25578571428571428</v>
      </c>
      <c r="H34" s="4" t="s">
        <v>38</v>
      </c>
      <c r="I34" s="4"/>
      <c r="J34" s="4"/>
      <c r="K34" s="4"/>
      <c r="L34" s="4"/>
      <c r="M34" s="4"/>
      <c r="U34" s="31"/>
      <c r="V34" s="31"/>
      <c r="W34" s="4"/>
      <c r="X34" s="4"/>
      <c r="Y34" s="4"/>
    </row>
    <row r="35" spans="1:25" ht="15.75" customHeight="1" x14ac:dyDescent="0.25">
      <c r="A35" s="4"/>
      <c r="G35" s="4"/>
      <c r="I35" s="4"/>
      <c r="J35" s="4"/>
      <c r="K35" s="4"/>
      <c r="L35" s="4"/>
      <c r="M35" s="4"/>
    </row>
    <row r="36" spans="1:25" ht="15.75" customHeight="1" x14ac:dyDescent="0.25">
      <c r="A36" s="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25" ht="15.75" customHeight="1" x14ac:dyDescent="0.25">
      <c r="A37" s="4"/>
      <c r="B37" s="12"/>
      <c r="C37" s="4"/>
      <c r="D37" s="4"/>
      <c r="E37" s="4"/>
      <c r="F37" s="17"/>
      <c r="G37" s="4"/>
      <c r="H37" s="4"/>
      <c r="I37" s="4"/>
      <c r="J37" s="4"/>
      <c r="K37" s="4"/>
      <c r="L37" s="4"/>
      <c r="M37" s="4"/>
    </row>
    <row r="38" spans="1:2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</sheetData>
  <mergeCells count="2">
    <mergeCell ref="B2:M2"/>
    <mergeCell ref="B4:M4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Crop Drying Costs</vt:lpstr>
      <vt:lpstr>Storage</vt:lpstr>
      <vt:lpstr>Storage with Drying</vt:lpstr>
      <vt:lpstr>Grain Storage Bags</vt:lpstr>
      <vt:lpstr>'Storage with Drying'!Print_Area_MI</vt:lpstr>
    </vt:vector>
  </TitlesOfParts>
  <Company>University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Outreach &amp; Extension</dc:creator>
  <cp:lastModifiedBy>Hannah McClure</cp:lastModifiedBy>
  <cp:lastPrinted>2011-11-22T17:58:44Z</cp:lastPrinted>
  <dcterms:created xsi:type="dcterms:W3CDTF">1999-03-04T20:00:26Z</dcterms:created>
  <dcterms:modified xsi:type="dcterms:W3CDTF">2016-10-04T15:49:25Z</dcterms:modified>
</cp:coreProperties>
</file>