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sseyr\Box Sync\Spreadsheets\GrainMgt\"/>
    </mc:Choice>
  </mc:AlternateContent>
  <bookViews>
    <workbookView xWindow="360" yWindow="75" windowWidth="11340" windowHeight="6795"/>
  </bookViews>
  <sheets>
    <sheet name="Home" sheetId="4" r:id="rId1"/>
    <sheet name="Grain Load Sheet - 1" sheetId="6" r:id="rId2"/>
    <sheet name="Dry Bushels" sheetId="2" r:id="rId3"/>
    <sheet name="Net to Drying" sheetId="5" r:id="rId4"/>
    <sheet name="Grain Moisture Discount" sheetId="3" r:id="rId5"/>
    <sheet name="Shrinkage Table" sheetId="1" r:id="rId6"/>
    <sheet name="Standard Moisture Contents" sheetId="8" r:id="rId7"/>
  </sheets>
  <definedNames>
    <definedName name="_xlnm.Print_Area" localSheetId="5">'Shrinkage Table'!$B$2:$L$53</definedName>
  </definedNames>
  <calcPr calcId="152511"/>
</workbook>
</file>

<file path=xl/calcChain.xml><?xml version="1.0" encoding="utf-8"?>
<calcChain xmlns="http://schemas.openxmlformats.org/spreadsheetml/2006/main">
  <c r="C7" i="1" l="1"/>
  <c r="C16" i="1"/>
  <c r="D16" i="1"/>
  <c r="E16" i="1"/>
  <c r="F16" i="1"/>
  <c r="G16" i="1"/>
  <c r="H16" i="1"/>
  <c r="I16" i="1"/>
  <c r="J16" i="1"/>
  <c r="K16" i="1"/>
  <c r="D7" i="1"/>
  <c r="E7" i="1"/>
  <c r="F7" i="1"/>
  <c r="G7" i="1"/>
  <c r="H7" i="1"/>
  <c r="I7" i="1"/>
  <c r="J7" i="1"/>
  <c r="K7" i="1"/>
  <c r="E10" i="1"/>
  <c r="E9" i="1"/>
  <c r="G39" i="6"/>
  <c r="H39" i="6"/>
  <c r="K39" i="6"/>
  <c r="G38" i="6"/>
  <c r="H38" i="6"/>
  <c r="K38" i="6"/>
  <c r="G37" i="6"/>
  <c r="H37" i="6"/>
  <c r="K37" i="6"/>
  <c r="G36" i="6"/>
  <c r="H36" i="6"/>
  <c r="K36" i="6"/>
  <c r="G35" i="6"/>
  <c r="H35" i="6"/>
  <c r="K35" i="6"/>
  <c r="G34" i="6"/>
  <c r="H34" i="6"/>
  <c r="K34" i="6"/>
  <c r="C16" i="5"/>
  <c r="C14" i="5"/>
  <c r="G33" i="6"/>
  <c r="H33" i="6"/>
  <c r="K33" i="6"/>
  <c r="G32" i="6"/>
  <c r="H32" i="6"/>
  <c r="K32" i="6"/>
  <c r="G31" i="6"/>
  <c r="H31" i="6"/>
  <c r="K31" i="6"/>
  <c r="G30" i="6"/>
  <c r="H30" i="6"/>
  <c r="K30" i="6"/>
  <c r="G11" i="6"/>
  <c r="H11" i="6"/>
  <c r="K11" i="6"/>
  <c r="G12" i="6"/>
  <c r="H12" i="6"/>
  <c r="K12" i="6"/>
  <c r="G13" i="6"/>
  <c r="H13" i="6"/>
  <c r="K13" i="6"/>
  <c r="G14" i="6"/>
  <c r="H14" i="6"/>
  <c r="K14" i="6"/>
  <c r="G15" i="6"/>
  <c r="H15" i="6"/>
  <c r="K15" i="6"/>
  <c r="G16" i="6"/>
  <c r="H16" i="6"/>
  <c r="K16" i="6"/>
  <c r="G17" i="6"/>
  <c r="H17" i="6"/>
  <c r="K17" i="6"/>
  <c r="G18" i="6"/>
  <c r="H18" i="6"/>
  <c r="K18" i="6"/>
  <c r="G19" i="6"/>
  <c r="H19" i="6"/>
  <c r="K19" i="6"/>
  <c r="G20" i="6"/>
  <c r="H20" i="6"/>
  <c r="K20" i="6"/>
  <c r="G21" i="6"/>
  <c r="H21" i="6"/>
  <c r="K21" i="6"/>
  <c r="G22" i="6"/>
  <c r="H22" i="6"/>
  <c r="K22" i="6"/>
  <c r="G23" i="6"/>
  <c r="H23" i="6"/>
  <c r="K23" i="6"/>
  <c r="G24" i="6"/>
  <c r="H24" i="6"/>
  <c r="K24" i="6"/>
  <c r="G25" i="6"/>
  <c r="H25" i="6"/>
  <c r="K25" i="6"/>
  <c r="G26" i="6"/>
  <c r="H26" i="6"/>
  <c r="K26" i="6"/>
  <c r="G27" i="6"/>
  <c r="H27" i="6"/>
  <c r="K27" i="6"/>
  <c r="G28" i="6"/>
  <c r="H28" i="6"/>
  <c r="K28" i="6"/>
  <c r="G29" i="6"/>
  <c r="H29" i="6"/>
  <c r="K29" i="6"/>
  <c r="G10" i="6"/>
  <c r="H10" i="6"/>
  <c r="C10" i="5"/>
  <c r="C15" i="5"/>
  <c r="C18" i="5"/>
  <c r="C10" i="3"/>
  <c r="C15" i="3"/>
  <c r="C16" i="3"/>
  <c r="C14" i="3"/>
  <c r="C9" i="3"/>
  <c r="C10" i="2"/>
  <c r="C9" i="2"/>
  <c r="L47" i="1"/>
  <c r="K47" i="1"/>
  <c r="J47" i="1"/>
  <c r="I47" i="1"/>
  <c r="H47" i="1"/>
  <c r="G47" i="1"/>
  <c r="F47" i="1"/>
  <c r="E47" i="1"/>
  <c r="D47" i="1"/>
  <c r="C47" i="1"/>
  <c r="L46" i="1"/>
  <c r="K46" i="1"/>
  <c r="J46" i="1"/>
  <c r="I46" i="1"/>
  <c r="H46" i="1"/>
  <c r="G46" i="1"/>
  <c r="L45" i="1"/>
  <c r="K45" i="1"/>
  <c r="J45" i="1"/>
  <c r="I45" i="1"/>
  <c r="H45" i="1"/>
  <c r="G45" i="1"/>
  <c r="L44" i="1"/>
  <c r="K44" i="1"/>
  <c r="J44" i="1"/>
  <c r="I44" i="1"/>
  <c r="H44" i="1"/>
  <c r="G44" i="1"/>
  <c r="L43" i="1"/>
  <c r="K43" i="1"/>
  <c r="J43" i="1"/>
  <c r="I43" i="1"/>
  <c r="H43" i="1"/>
  <c r="G43" i="1"/>
  <c r="L42" i="1"/>
  <c r="K42" i="1"/>
  <c r="J42" i="1"/>
  <c r="I42" i="1"/>
  <c r="H42" i="1"/>
  <c r="G42" i="1"/>
  <c r="L41" i="1"/>
  <c r="K41" i="1"/>
  <c r="J41" i="1"/>
  <c r="I41" i="1"/>
  <c r="H41" i="1"/>
  <c r="G41" i="1"/>
  <c r="L40" i="1"/>
  <c r="K40" i="1"/>
  <c r="J40" i="1"/>
  <c r="I40" i="1"/>
  <c r="H40" i="1"/>
  <c r="G40" i="1"/>
  <c r="L39" i="1"/>
  <c r="K39" i="1"/>
  <c r="J39" i="1"/>
  <c r="I39" i="1"/>
  <c r="H39" i="1"/>
  <c r="G39" i="1"/>
  <c r="L38" i="1"/>
  <c r="K38" i="1"/>
  <c r="J38" i="1"/>
  <c r="I38" i="1"/>
  <c r="H38" i="1"/>
  <c r="G38" i="1"/>
  <c r="L37" i="1"/>
  <c r="K37" i="1"/>
  <c r="J37" i="1"/>
  <c r="I37" i="1"/>
  <c r="H37" i="1"/>
  <c r="G37" i="1"/>
  <c r="L36" i="1"/>
  <c r="K36" i="1"/>
  <c r="J36" i="1"/>
  <c r="I36" i="1"/>
  <c r="H36" i="1"/>
  <c r="G36" i="1"/>
  <c r="L35" i="1"/>
  <c r="K35" i="1"/>
  <c r="J35" i="1"/>
  <c r="I35" i="1"/>
  <c r="H35" i="1"/>
  <c r="G35" i="1"/>
  <c r="L34" i="1"/>
  <c r="K34" i="1"/>
  <c r="J34" i="1"/>
  <c r="I34" i="1"/>
  <c r="H34" i="1"/>
  <c r="G34" i="1"/>
  <c r="L33" i="1"/>
  <c r="K33" i="1"/>
  <c r="J33" i="1"/>
  <c r="I33" i="1"/>
  <c r="H33" i="1"/>
  <c r="G33" i="1"/>
  <c r="L32" i="1"/>
  <c r="K32" i="1"/>
  <c r="J32" i="1"/>
  <c r="I32" i="1"/>
  <c r="H32" i="1"/>
  <c r="G32" i="1"/>
  <c r="L31" i="1"/>
  <c r="K31" i="1"/>
  <c r="J31" i="1"/>
  <c r="I31" i="1"/>
  <c r="H31" i="1"/>
  <c r="G31" i="1"/>
  <c r="L30" i="1"/>
  <c r="K30" i="1"/>
  <c r="J30" i="1"/>
  <c r="I30" i="1"/>
  <c r="H30" i="1"/>
  <c r="G30" i="1"/>
  <c r="L29" i="1"/>
  <c r="K29" i="1"/>
  <c r="J29" i="1"/>
  <c r="I29" i="1"/>
  <c r="H29" i="1"/>
  <c r="G29" i="1"/>
  <c r="L28" i="1"/>
  <c r="K28" i="1"/>
  <c r="J28" i="1"/>
  <c r="I28" i="1"/>
  <c r="H28" i="1"/>
  <c r="G28" i="1"/>
  <c r="L27" i="1"/>
  <c r="K27" i="1"/>
  <c r="J27" i="1"/>
  <c r="I27" i="1"/>
  <c r="H27" i="1"/>
  <c r="G27" i="1"/>
  <c r="L26" i="1"/>
  <c r="K26" i="1"/>
  <c r="J26" i="1"/>
  <c r="I26" i="1"/>
  <c r="H26" i="1"/>
  <c r="G26" i="1"/>
  <c r="L25" i="1"/>
  <c r="K25" i="1"/>
  <c r="J25" i="1"/>
  <c r="I25" i="1"/>
  <c r="H25" i="1"/>
  <c r="G25" i="1"/>
  <c r="L24" i="1"/>
  <c r="K24" i="1"/>
  <c r="J24" i="1"/>
  <c r="I24" i="1"/>
  <c r="H24" i="1"/>
  <c r="G24" i="1"/>
  <c r="L23" i="1"/>
  <c r="K23" i="1"/>
  <c r="J23" i="1"/>
  <c r="I23" i="1"/>
  <c r="H23" i="1"/>
  <c r="G23" i="1"/>
  <c r="L22" i="1"/>
  <c r="K22" i="1"/>
  <c r="J22" i="1"/>
  <c r="I22" i="1"/>
  <c r="H22" i="1"/>
  <c r="G22" i="1"/>
  <c r="L21" i="1"/>
  <c r="K21" i="1"/>
  <c r="J21" i="1"/>
  <c r="I21" i="1"/>
  <c r="H21" i="1"/>
  <c r="G21" i="1"/>
  <c r="L20" i="1"/>
  <c r="K20" i="1"/>
  <c r="J20" i="1"/>
  <c r="I20" i="1"/>
  <c r="H20" i="1"/>
  <c r="G20" i="1"/>
  <c r="L19" i="1"/>
  <c r="K19" i="1"/>
  <c r="J19" i="1"/>
  <c r="I19" i="1"/>
  <c r="H19" i="1"/>
  <c r="G19" i="1"/>
  <c r="L18" i="1"/>
  <c r="K18" i="1"/>
  <c r="J18" i="1"/>
  <c r="I18" i="1"/>
  <c r="H18" i="1"/>
  <c r="G18" i="1"/>
  <c r="L17" i="1"/>
  <c r="K17" i="1"/>
  <c r="J17" i="1"/>
  <c r="I17" i="1"/>
  <c r="H17" i="1"/>
  <c r="G17" i="1"/>
  <c r="L16" i="1"/>
  <c r="L15" i="1"/>
  <c r="K15" i="1"/>
  <c r="J15" i="1"/>
  <c r="I15" i="1"/>
  <c r="H15" i="1"/>
  <c r="G15" i="1"/>
  <c r="L14" i="1"/>
  <c r="K14" i="1"/>
  <c r="J14" i="1"/>
  <c r="I14" i="1"/>
  <c r="H14" i="1"/>
  <c r="G14" i="1"/>
  <c r="L13" i="1"/>
  <c r="K13" i="1"/>
  <c r="J13" i="1"/>
  <c r="I13" i="1"/>
  <c r="H13" i="1"/>
  <c r="G13" i="1"/>
  <c r="L12" i="1"/>
  <c r="K12" i="1"/>
  <c r="J12" i="1"/>
  <c r="I12" i="1"/>
  <c r="H12" i="1"/>
  <c r="G12" i="1"/>
  <c r="L11" i="1"/>
  <c r="K11" i="1"/>
  <c r="J11" i="1"/>
  <c r="I11" i="1"/>
  <c r="H11" i="1"/>
  <c r="G11" i="1"/>
  <c r="L10" i="1"/>
  <c r="K10" i="1"/>
  <c r="J10" i="1"/>
  <c r="I10" i="1"/>
  <c r="H10" i="1"/>
  <c r="G10" i="1"/>
  <c r="L9" i="1"/>
  <c r="K9" i="1"/>
  <c r="J9" i="1"/>
  <c r="I9" i="1"/>
  <c r="H9" i="1"/>
  <c r="G9" i="1"/>
  <c r="L8" i="1"/>
  <c r="K8" i="1"/>
  <c r="J8" i="1"/>
  <c r="I8" i="1"/>
  <c r="H8" i="1"/>
  <c r="G8" i="1"/>
  <c r="L7" i="1"/>
  <c r="F46" i="1"/>
  <c r="E46" i="1"/>
  <c r="D46" i="1"/>
  <c r="F45" i="1"/>
  <c r="E45" i="1"/>
  <c r="D45" i="1"/>
  <c r="F44" i="1"/>
  <c r="E44" i="1"/>
  <c r="D44" i="1"/>
  <c r="F43" i="1"/>
  <c r="E43" i="1"/>
  <c r="D43" i="1"/>
  <c r="F42" i="1"/>
  <c r="E42" i="1"/>
  <c r="D42" i="1"/>
  <c r="F41" i="1"/>
  <c r="E41" i="1"/>
  <c r="D41" i="1"/>
  <c r="F40" i="1"/>
  <c r="E40" i="1"/>
  <c r="D40" i="1"/>
  <c r="F39" i="1"/>
  <c r="E39" i="1"/>
  <c r="D39" i="1"/>
  <c r="F38" i="1"/>
  <c r="E38" i="1"/>
  <c r="D38" i="1"/>
  <c r="F37" i="1"/>
  <c r="E37" i="1"/>
  <c r="D37" i="1"/>
  <c r="F36" i="1"/>
  <c r="E36" i="1"/>
  <c r="D36" i="1"/>
  <c r="F35" i="1"/>
  <c r="E35" i="1"/>
  <c r="D35" i="1"/>
  <c r="F34" i="1"/>
  <c r="E34" i="1"/>
  <c r="D34" i="1"/>
  <c r="F33" i="1"/>
  <c r="E33" i="1"/>
  <c r="D33" i="1"/>
  <c r="F32" i="1"/>
  <c r="E32" i="1"/>
  <c r="D32" i="1"/>
  <c r="F31" i="1"/>
  <c r="E31" i="1"/>
  <c r="D31" i="1"/>
  <c r="F30" i="1"/>
  <c r="E30" i="1"/>
  <c r="D30" i="1"/>
  <c r="F29" i="1"/>
  <c r="E29" i="1"/>
  <c r="D29" i="1"/>
  <c r="F28" i="1"/>
  <c r="E28" i="1"/>
  <c r="D28" i="1"/>
  <c r="F27" i="1"/>
  <c r="E27" i="1"/>
  <c r="D27" i="1"/>
  <c r="F26" i="1"/>
  <c r="E26" i="1"/>
  <c r="D26" i="1"/>
  <c r="F25" i="1"/>
  <c r="E25" i="1"/>
  <c r="D25" i="1"/>
  <c r="F24" i="1"/>
  <c r="E24" i="1"/>
  <c r="D24" i="1"/>
  <c r="F23" i="1"/>
  <c r="E23" i="1"/>
  <c r="D23" i="1"/>
  <c r="F22" i="1"/>
  <c r="E22" i="1"/>
  <c r="D22" i="1"/>
  <c r="F21" i="1"/>
  <c r="E21" i="1"/>
  <c r="D21" i="1"/>
  <c r="F20" i="1"/>
  <c r="E20" i="1"/>
  <c r="D20" i="1"/>
  <c r="F19" i="1"/>
  <c r="E19" i="1"/>
  <c r="D19" i="1"/>
  <c r="F18" i="1"/>
  <c r="E18" i="1"/>
  <c r="D18" i="1"/>
  <c r="F17" i="1"/>
  <c r="E17" i="1"/>
  <c r="D17" i="1"/>
  <c r="F15" i="1"/>
  <c r="E15" i="1"/>
  <c r="F14" i="1"/>
  <c r="E14" i="1"/>
  <c r="D14" i="1"/>
  <c r="F13" i="1"/>
  <c r="E13" i="1"/>
  <c r="D13" i="1"/>
  <c r="F12" i="1"/>
  <c r="E12" i="1"/>
  <c r="D12" i="1"/>
  <c r="F11" i="1"/>
  <c r="E11" i="1"/>
  <c r="D11" i="1"/>
  <c r="F10" i="1"/>
  <c r="D10" i="1"/>
  <c r="F9" i="1"/>
  <c r="D9" i="1"/>
  <c r="F8" i="1"/>
  <c r="E8" i="1"/>
  <c r="D8" i="1"/>
  <c r="C10" i="1"/>
  <c r="C9" i="1"/>
  <c r="C8"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5" i="1"/>
  <c r="C14" i="1"/>
  <c r="C13" i="1"/>
  <c r="C12" i="1"/>
  <c r="C11" i="1"/>
  <c r="C19" i="5"/>
  <c r="C9" i="5"/>
  <c r="K10" i="6"/>
  <c r="K8" i="6"/>
  <c r="H8" i="6"/>
</calcChain>
</file>

<file path=xl/sharedStrings.xml><?xml version="1.0" encoding="utf-8"?>
<sst xmlns="http://schemas.openxmlformats.org/spreadsheetml/2006/main" count="117" uniqueCount="79">
  <si>
    <t>Shrinkage</t>
  </si>
  <si>
    <t>(Shrinkage Percentage)</t>
  </si>
  <si>
    <t>(Calculated Dry Grain Bushels)</t>
  </si>
  <si>
    <t>Base Price</t>
  </si>
  <si>
    <t>(Enter Price for Dry Grain)</t>
  </si>
  <si>
    <t>Moisture Discount</t>
  </si>
  <si>
    <t>Moisture Discount Interval</t>
  </si>
  <si>
    <t>(Enter Moisture Discount in Cents per Bushel)</t>
  </si>
  <si>
    <t>(Calculated Discount in Cents per Bushel)</t>
  </si>
  <si>
    <t>Value of Water in Wet Grain</t>
  </si>
  <si>
    <t>(Calculated Value in Cents per Bushel)</t>
  </si>
  <si>
    <t>(Calculated Shrinkage Percentage)</t>
  </si>
  <si>
    <t>Returns to Selling Wet Grain</t>
  </si>
  <si>
    <t>(Calculated Returns in Cents per Bushel)</t>
  </si>
  <si>
    <t>Calculation Grain Moisture Discount</t>
  </si>
  <si>
    <t>You are free to distribute the unedited version of this spreadsheet.</t>
  </si>
  <si>
    <t>Direct questions or comments to:</t>
  </si>
  <si>
    <t>David Reinbott</t>
  </si>
  <si>
    <t>Agriculture Business Specialist</t>
  </si>
  <si>
    <t>P.O. Box 187 Benton, MO 63736</t>
  </si>
  <si>
    <t>573-545-3516</t>
  </si>
  <si>
    <t>reinbottd@missouri.edu</t>
  </si>
  <si>
    <t>Wet Bushels</t>
  </si>
  <si>
    <t>(Enter Wet Bushels or 1)</t>
  </si>
  <si>
    <t>Wet Moisture</t>
  </si>
  <si>
    <t>Dry Moisture</t>
  </si>
  <si>
    <t>Dry Bushels</t>
  </si>
  <si>
    <t>(Enter Wet Moisture)</t>
  </si>
  <si>
    <t>(Enter Dry Moisture)</t>
  </si>
  <si>
    <t>(Calculated Dry Bushels)</t>
  </si>
  <si>
    <t>Wet Moisture Discount</t>
  </si>
  <si>
    <t>(Enter = .005 for .50%)</t>
  </si>
  <si>
    <t>Calculation of Wet Bushels to Dry Bushels</t>
  </si>
  <si>
    <t>LP Gas Cost ($/Gallon)</t>
  </si>
  <si>
    <t>(Enter LP Gas Cost)</t>
  </si>
  <si>
    <t>LP Drying Fuel Cost</t>
  </si>
  <si>
    <t>(Calculated LP Drying Fuel Costs in Cents per Bushel)</t>
  </si>
  <si>
    <t>(Calculated Net Retuns to Drying with LP Gas in Cents per Bushel)</t>
  </si>
  <si>
    <t>Net to Drying with LP Gas</t>
  </si>
  <si>
    <t>Calculation Net to Drying with LP Gas</t>
  </si>
  <si>
    <t xml:space="preserve"> </t>
  </si>
  <si>
    <t>No.</t>
  </si>
  <si>
    <t>Truck</t>
  </si>
  <si>
    <t>Date</t>
  </si>
  <si>
    <t>Soybeans</t>
  </si>
  <si>
    <t>Corn</t>
  </si>
  <si>
    <t>Wheat</t>
  </si>
  <si>
    <t>Milo</t>
  </si>
  <si>
    <t>Crop</t>
  </si>
  <si>
    <t>Gross Weight Pounds</t>
  </si>
  <si>
    <t>Empty Weight Pounds</t>
  </si>
  <si>
    <t>Net Weight Pounds</t>
  </si>
  <si>
    <t>GRAIN LOAD  SHEET</t>
  </si>
  <si>
    <t>Year_______</t>
  </si>
  <si>
    <t>Choose Crop</t>
  </si>
  <si>
    <t>Total Bushels</t>
  </si>
  <si>
    <r>
      <t>Bin Location</t>
    </r>
    <r>
      <rPr>
        <sz val="14"/>
        <rFont val="Times New Roman"/>
        <family val="1"/>
      </rPr>
      <t>______________</t>
    </r>
  </si>
  <si>
    <r>
      <t>Farm</t>
    </r>
    <r>
      <rPr>
        <b/>
        <sz val="12"/>
        <rFont val="Times New Roman"/>
        <family val="1"/>
      </rPr>
      <t>________________</t>
    </r>
  </si>
  <si>
    <t>Extension Publications on Grain Storage from Purdue University</t>
  </si>
  <si>
    <t>http://cobweb.ecn.purdue.edu/~grainlab/exten-pubs.htm</t>
  </si>
  <si>
    <t>Weight to Equal One Bushel at Standard Moisture Contents</t>
  </si>
  <si>
    <t>Sunflower</t>
  </si>
  <si>
    <t>Barley</t>
  </si>
  <si>
    <t>Oats</t>
  </si>
  <si>
    <t>Rye</t>
  </si>
  <si>
    <t>Soybean</t>
  </si>
  <si>
    <t>Flax</t>
  </si>
  <si>
    <t>Sorghum</t>
  </si>
  <si>
    <t xml:space="preserve">(Number that is bolded and underlined is the standard weight/bu) </t>
  </si>
  <si>
    <t>North Dakota State University</t>
  </si>
  <si>
    <t>http://www.ag.ndsu.edu/pubs/ageng/machine/ae945w.htm</t>
  </si>
  <si>
    <t>Equivalent Weighs of Grains and Oilseeds</t>
  </si>
  <si>
    <t>http://extension.missouri.edu/scott/agriculture.aspx</t>
  </si>
  <si>
    <t>Shrinkage Table, Calculation of Wet Bushels to Dry Bushels, Grain Moisture Discount, Net To Drying, and Grain Load Worksheet of wet and dry loads bushels of each truck load of grain.</t>
  </si>
  <si>
    <t>Moisture Content</t>
  </si>
  <si>
    <t>Percentage Shrinkage When Grain Is Dried To Specific Moisture Levels</t>
  </si>
  <si>
    <t>Final Moisture Level</t>
  </si>
  <si>
    <t>Formula:  Shrinkage = 100% minus (% Dry Matter Wet grain / % Dry Matter Dry Grain)  X 100 + .5% loss</t>
  </si>
  <si>
    <t xml:space="preserve">The WHITE cells are the calculated values.  Enter data in the shaded cells.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</si>
</sst>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8" formatCode="&quot;$&quot;#,##0.00_);[Red]\(&quot;$&quot;#,##0.00\)"/>
    <numFmt numFmtId="164" formatCode="0.0%"/>
    <numFmt numFmtId="165" formatCode="0.0"/>
    <numFmt numFmtId="168" formatCode="#,##0.0_);[Red]\(#,##0.0\)"/>
    <numFmt numFmtId="169" formatCode="#,##0.0"/>
    <numFmt numFmtId="170" formatCode="0.00_)"/>
    <numFmt numFmtId="171" formatCode="0.0_)"/>
    <numFmt numFmtId="177" formatCode="#,##0.000"/>
  </numFmts>
  <fonts count="30" x14ac:knownFonts="1">
    <font>
      <sz val="10"/>
      <name val="Arial"/>
    </font>
    <font>
      <sz val="10"/>
      <name val="Arial"/>
    </font>
    <font>
      <sz val="11"/>
      <name val="Arial"/>
      <family val="2"/>
    </font>
    <font>
      <b/>
      <sz val="11"/>
      <name val="Arial"/>
      <family val="2"/>
    </font>
    <font>
      <u/>
      <sz val="10"/>
      <color indexed="12"/>
      <name val="Arial"/>
      <family val="2"/>
    </font>
    <font>
      <b/>
      <sz val="10"/>
      <name val="Arial"/>
      <family val="2"/>
    </font>
    <font>
      <b/>
      <sz val="12"/>
      <name val="Arial"/>
      <family val="2"/>
    </font>
    <font>
      <b/>
      <sz val="12"/>
      <name val="Helv"/>
    </font>
    <font>
      <b/>
      <u/>
      <sz val="16"/>
      <name val="Arial"/>
      <family val="2"/>
    </font>
    <font>
      <sz val="8"/>
      <name val="Arial"/>
      <family val="2"/>
    </font>
    <font>
      <sz val="12"/>
      <name val="Arial"/>
      <family val="2"/>
    </font>
    <font>
      <u/>
      <sz val="12"/>
      <color indexed="12"/>
      <name val="Arial"/>
      <family val="2"/>
    </font>
    <font>
      <b/>
      <sz val="14"/>
      <name val="Arial"/>
      <family val="2"/>
    </font>
    <font>
      <sz val="14"/>
      <name val="Arial"/>
      <family val="2"/>
    </font>
    <font>
      <sz val="10"/>
      <name val="Arial"/>
      <family val="2"/>
    </font>
    <font>
      <sz val="12"/>
      <name val="Times New Roman"/>
      <family val="1"/>
    </font>
    <font>
      <b/>
      <sz val="12"/>
      <name val="Times New Roman"/>
      <family val="1"/>
    </font>
    <font>
      <sz val="14"/>
      <name val="Times New Roman"/>
      <family val="1"/>
    </font>
    <font>
      <sz val="14"/>
      <name val="Times New Roman"/>
      <family val="1"/>
    </font>
    <font>
      <b/>
      <sz val="14"/>
      <name val="Times New Roman"/>
      <family val="1"/>
    </font>
    <font>
      <sz val="14"/>
      <name val="Arial"/>
      <family val="2"/>
    </font>
    <font>
      <b/>
      <u/>
      <sz val="10"/>
      <name val="Arial"/>
      <family val="2"/>
    </font>
    <font>
      <u/>
      <sz val="14"/>
      <color indexed="12"/>
      <name val="Arial"/>
      <family val="2"/>
    </font>
    <font>
      <sz val="16"/>
      <color theme="0"/>
      <name val="Arial"/>
      <family val="2"/>
    </font>
    <font>
      <b/>
      <sz val="18"/>
      <color theme="0"/>
      <name val="Arial"/>
      <family val="2"/>
    </font>
    <font>
      <b/>
      <sz val="18"/>
      <color theme="0"/>
      <name val="Times New Roman"/>
      <family val="1"/>
    </font>
    <font>
      <sz val="10"/>
      <color theme="0"/>
      <name val="Arial"/>
      <family val="2"/>
    </font>
    <font>
      <b/>
      <sz val="11"/>
      <color theme="0"/>
      <name val="Arial"/>
      <family val="2"/>
    </font>
    <font>
      <b/>
      <sz val="20"/>
      <color theme="0"/>
      <name val="Arial"/>
      <family val="2"/>
    </font>
    <font>
      <sz val="20"/>
      <color theme="0"/>
      <name val="Arial"/>
      <family val="2"/>
    </font>
  </fonts>
  <fills count="9">
    <fill>
      <patternFill patternType="none"/>
    </fill>
    <fill>
      <patternFill patternType="gray125"/>
    </fill>
    <fill>
      <patternFill patternType="solid">
        <fgColor theme="2" tint="-0.74999237037263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14">
    <xf numFmtId="0" fontId="0" fillId="0" borderId="0" xfId="0"/>
    <xf numFmtId="164"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5" fillId="0" borderId="0" xfId="0" applyFont="1"/>
    <xf numFmtId="0" fontId="5" fillId="0" borderId="0" xfId="0" quotePrefix="1" applyFont="1" applyAlignment="1">
      <alignment horizontal="left"/>
    </xf>
    <xf numFmtId="0" fontId="5" fillId="0" borderId="0" xfId="0" applyFont="1" applyAlignment="1">
      <alignment horizontal="left"/>
    </xf>
    <xf numFmtId="10" fontId="3" fillId="0" borderId="0" xfId="0" applyNumberFormat="1" applyFont="1" applyFill="1" applyBorder="1" applyAlignment="1" applyProtection="1">
      <alignment horizontal="center"/>
    </xf>
    <xf numFmtId="0" fontId="0" fillId="0" borderId="0" xfId="0" quotePrefix="1" applyAlignment="1">
      <alignment horizontal="left"/>
    </xf>
    <xf numFmtId="0" fontId="0" fillId="0" borderId="0" xfId="0" applyAlignment="1"/>
    <xf numFmtId="0" fontId="10" fillId="0" borderId="0" xfId="0" applyFont="1" applyAlignment="1" applyProtection="1">
      <alignment horizontal="left"/>
    </xf>
    <xf numFmtId="0" fontId="12" fillId="0" borderId="0" xfId="0" quotePrefix="1" applyFont="1" applyFill="1" applyBorder="1" applyAlignment="1">
      <alignment horizontal="left"/>
    </xf>
    <xf numFmtId="0" fontId="13" fillId="0" borderId="0" xfId="0" applyFont="1"/>
    <xf numFmtId="2" fontId="0" fillId="0" borderId="0" xfId="0" quotePrefix="1" applyNumberFormat="1" applyAlignment="1" applyProtection="1">
      <alignment horizontal="left"/>
    </xf>
    <xf numFmtId="170" fontId="14" fillId="0" borderId="0" xfId="0" applyNumberFormat="1" applyFont="1" applyProtection="1"/>
    <xf numFmtId="10" fontId="14" fillId="0" borderId="0" xfId="0" applyNumberFormat="1" applyFont="1" applyProtection="1"/>
    <xf numFmtId="171" fontId="14" fillId="0" borderId="0" xfId="0" applyNumberFormat="1" applyFont="1" applyProtection="1"/>
    <xf numFmtId="0" fontId="14" fillId="0" borderId="0" xfId="0" applyFont="1"/>
    <xf numFmtId="10" fontId="5" fillId="0" borderId="0" xfId="0" quotePrefix="1" applyNumberFormat="1" applyFont="1" applyAlignment="1" applyProtection="1">
      <alignment horizontal="left"/>
    </xf>
    <xf numFmtId="0" fontId="15" fillId="0" borderId="0" xfId="0" applyFont="1"/>
    <xf numFmtId="0" fontId="19" fillId="0" borderId="0" xfId="0" applyFont="1" applyAlignment="1">
      <alignment horizontal="center"/>
    </xf>
    <xf numFmtId="0" fontId="20" fillId="0" borderId="0" xfId="0" applyFont="1" applyAlignment="1"/>
    <xf numFmtId="0" fontId="19" fillId="0" borderId="0" xfId="0" applyFont="1" applyAlignment="1">
      <alignment horizontal="left"/>
    </xf>
    <xf numFmtId="0" fontId="19" fillId="0" borderId="0" xfId="0" quotePrefix="1" applyFont="1" applyAlignment="1">
      <alignment horizontal="left"/>
    </xf>
    <xf numFmtId="0" fontId="10" fillId="0" borderId="0" xfId="0" applyFont="1"/>
    <xf numFmtId="0" fontId="6" fillId="0" borderId="0" xfId="0" applyFont="1"/>
    <xf numFmtId="0" fontId="8" fillId="0" borderId="0" xfId="0" quotePrefix="1" applyFont="1" applyAlignment="1"/>
    <xf numFmtId="0" fontId="7" fillId="0" borderId="0" xfId="0" applyFont="1" applyAlignment="1" applyProtection="1">
      <alignment horizontal="center"/>
    </xf>
    <xf numFmtId="0" fontId="10" fillId="0" borderId="0" xfId="0" applyFont="1" applyAlignment="1">
      <alignment horizontal="center"/>
    </xf>
    <xf numFmtId="0" fontId="11" fillId="0" borderId="0" xfId="1" applyFont="1" applyAlignment="1" applyProtection="1">
      <alignment horizontal="center"/>
    </xf>
    <xf numFmtId="0" fontId="22" fillId="0" borderId="0" xfId="1" applyFont="1" applyAlignment="1" applyProtection="1">
      <alignment horizontal="center"/>
    </xf>
    <xf numFmtId="0" fontId="10" fillId="2" borderId="0" xfId="0" applyFont="1" applyFill="1"/>
    <xf numFmtId="0" fontId="23" fillId="0" borderId="0" xfId="0" quotePrefix="1" applyFont="1" applyFill="1" applyAlignment="1" applyProtection="1">
      <alignment wrapText="1"/>
    </xf>
    <xf numFmtId="0" fontId="10" fillId="0" borderId="0" xfId="0" applyFont="1" applyFill="1" applyBorder="1" applyAlignment="1" applyProtection="1"/>
    <xf numFmtId="0" fontId="11" fillId="0" borderId="0" xfId="1" quotePrefix="1" applyFont="1" applyAlignment="1" applyProtection="1">
      <alignment horizontal="center"/>
    </xf>
    <xf numFmtId="0" fontId="10" fillId="0" borderId="1" xfId="0" applyFont="1" applyBorder="1" applyAlignment="1">
      <alignment horizontal="left"/>
    </xf>
    <xf numFmtId="0" fontId="10" fillId="0" borderId="1" xfId="0" applyFont="1" applyBorder="1" applyAlignment="1">
      <alignment horizontal="center"/>
    </xf>
    <xf numFmtId="165" fontId="0" fillId="0" borderId="2" xfId="0" applyNumberFormat="1" applyBorder="1" applyAlignment="1">
      <alignment horizontal="left"/>
    </xf>
    <xf numFmtId="0" fontId="11" fillId="2" borderId="0" xfId="1" applyFont="1" applyFill="1" applyAlignment="1" applyProtection="1"/>
    <xf numFmtId="0" fontId="0" fillId="2" borderId="0" xfId="0" applyFill="1"/>
    <xf numFmtId="0" fontId="19" fillId="3" borderId="0" xfId="0" applyFont="1" applyFill="1"/>
    <xf numFmtId="0" fontId="15" fillId="3" borderId="0" xfId="0" applyFont="1" applyFill="1"/>
    <xf numFmtId="0" fontId="16" fillId="0" borderId="0" xfId="0" applyFont="1" applyFill="1"/>
    <xf numFmtId="0" fontId="24" fillId="0" borderId="0" xfId="0" applyFont="1" applyFill="1" applyAlignment="1">
      <alignment horizontal="center" vertical="top"/>
    </xf>
    <xf numFmtId="0" fontId="12" fillId="0" borderId="0" xfId="0" quotePrefix="1" applyFont="1" applyFill="1" applyBorder="1" applyAlignment="1">
      <alignment horizontal="center"/>
    </xf>
    <xf numFmtId="10" fontId="3" fillId="0" borderId="2" xfId="0" applyNumberFormat="1" applyFont="1" applyFill="1" applyBorder="1" applyAlignment="1" applyProtection="1">
      <alignment horizontal="center"/>
    </xf>
    <xf numFmtId="4" fontId="3" fillId="0" borderId="2" xfId="0" applyNumberFormat="1" applyFont="1" applyFill="1" applyBorder="1" applyAlignment="1" applyProtection="1">
      <alignment horizontal="center"/>
    </xf>
    <xf numFmtId="0" fontId="3" fillId="0" borderId="2" xfId="0" quotePrefix="1" applyFont="1" applyFill="1" applyBorder="1" applyAlignment="1">
      <alignment horizontal="center"/>
    </xf>
    <xf numFmtId="168" fontId="3" fillId="0" borderId="2" xfId="0" quotePrefix="1" applyNumberFormat="1" applyFont="1" applyFill="1" applyBorder="1" applyAlignment="1">
      <alignment horizontal="center"/>
    </xf>
    <xf numFmtId="169" fontId="3" fillId="0" borderId="2" xfId="0" quotePrefix="1" applyNumberFormat="1" applyFont="1" applyFill="1" applyBorder="1" applyAlignment="1">
      <alignment horizontal="center"/>
    </xf>
    <xf numFmtId="165" fontId="3" fillId="0" borderId="2" xfId="0" quotePrefix="1" applyNumberFormat="1" applyFont="1" applyFill="1" applyBorder="1" applyAlignment="1" applyProtection="1">
      <alignment horizontal="center"/>
    </xf>
    <xf numFmtId="2" fontId="3" fillId="0" borderId="2" xfId="0" applyNumberFormat="1" applyFont="1" applyFill="1" applyBorder="1" applyAlignment="1" applyProtection="1">
      <alignment horizontal="center"/>
    </xf>
    <xf numFmtId="0" fontId="12" fillId="2" borderId="0" xfId="0" quotePrefix="1" applyFont="1" applyFill="1" applyBorder="1" applyAlignment="1">
      <alignment horizontal="left"/>
    </xf>
    <xf numFmtId="0" fontId="13" fillId="2" borderId="0" xfId="0" applyFont="1" applyFill="1"/>
    <xf numFmtId="0" fontId="0" fillId="0" borderId="0" xfId="0" applyFill="1"/>
    <xf numFmtId="0" fontId="24" fillId="0" borderId="0" xfId="0" applyFont="1" applyFill="1" applyAlignment="1">
      <alignment vertical="top"/>
    </xf>
    <xf numFmtId="0" fontId="0" fillId="0" borderId="0" xfId="0" applyBorder="1"/>
    <xf numFmtId="4" fontId="5" fillId="0" borderId="2" xfId="0" applyNumberFormat="1" applyFont="1" applyFill="1" applyBorder="1" applyAlignment="1" applyProtection="1">
      <alignment horizontal="center"/>
    </xf>
    <xf numFmtId="2" fontId="2" fillId="0" borderId="2" xfId="0" applyNumberFormat="1" applyFont="1" applyBorder="1" applyAlignment="1">
      <alignment horizontal="center"/>
    </xf>
    <xf numFmtId="177" fontId="3" fillId="0" borderId="2" xfId="0" applyNumberFormat="1" applyFont="1" applyFill="1" applyBorder="1" applyAlignment="1" applyProtection="1">
      <alignment horizontal="center"/>
    </xf>
    <xf numFmtId="0" fontId="16" fillId="0" borderId="0" xfId="0" applyFont="1" applyBorder="1" applyAlignment="1">
      <alignment horizontal="center"/>
    </xf>
    <xf numFmtId="0" fontId="16" fillId="0" borderId="0" xfId="0" quotePrefix="1" applyFont="1" applyBorder="1" applyAlignment="1">
      <alignment horizontal="center" wrapText="1"/>
    </xf>
    <xf numFmtId="0" fontId="16" fillId="0" borderId="0" xfId="0" applyFont="1" applyBorder="1" applyAlignment="1">
      <alignment horizontal="center" wrapText="1"/>
    </xf>
    <xf numFmtId="0" fontId="18" fillId="0" borderId="2" xfId="0" applyFont="1" applyBorder="1" applyAlignment="1">
      <alignment horizontal="center"/>
    </xf>
    <xf numFmtId="0" fontId="15" fillId="0" borderId="2" xfId="0" applyFont="1" applyBorder="1" applyAlignment="1">
      <alignment horizontal="center"/>
    </xf>
    <xf numFmtId="14" fontId="15" fillId="0" borderId="2" xfId="0" applyNumberFormat="1" applyFont="1" applyBorder="1" applyAlignment="1">
      <alignment horizontal="center"/>
    </xf>
    <xf numFmtId="3" fontId="15" fillId="0" borderId="2" xfId="0" applyNumberFormat="1" applyFont="1" applyBorder="1" applyAlignment="1">
      <alignment horizontal="center"/>
    </xf>
    <xf numFmtId="164" fontId="15" fillId="0" borderId="2" xfId="0" applyNumberFormat="1"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5" fillId="0" borderId="3" xfId="0" applyFont="1" applyBorder="1" applyAlignment="1">
      <alignment horizontal="center"/>
    </xf>
    <xf numFmtId="14" fontId="15" fillId="0" borderId="3" xfId="0" applyNumberFormat="1" applyFont="1" applyBorder="1" applyAlignment="1">
      <alignment horizontal="center"/>
    </xf>
    <xf numFmtId="3" fontId="15" fillId="0" borderId="3" xfId="0" applyNumberFormat="1" applyFont="1" applyBorder="1" applyAlignment="1">
      <alignment horizontal="center"/>
    </xf>
    <xf numFmtId="164" fontId="15" fillId="0" borderId="3" xfId="0" applyNumberFormat="1" applyFont="1" applyBorder="1" applyAlignment="1">
      <alignment horizontal="center"/>
    </xf>
    <xf numFmtId="165" fontId="0" fillId="0" borderId="2" xfId="0" applyNumberFormat="1" applyBorder="1" applyAlignment="1">
      <alignment horizontal="center"/>
    </xf>
    <xf numFmtId="165" fontId="21" fillId="0" borderId="2" xfId="0" applyNumberFormat="1" applyFont="1" applyBorder="1" applyAlignment="1">
      <alignment horizontal="center"/>
    </xf>
    <xf numFmtId="2" fontId="2" fillId="0" borderId="3" xfId="0" applyNumberFormat="1" applyFont="1" applyBorder="1" applyAlignment="1">
      <alignment horizontal="center"/>
    </xf>
    <xf numFmtId="0" fontId="14" fillId="0" borderId="0" xfId="0" applyFont="1" applyAlignment="1">
      <alignment horizontal="left"/>
    </xf>
    <xf numFmtId="165" fontId="0" fillId="0" borderId="3" xfId="0" applyNumberFormat="1" applyBorder="1" applyAlignment="1">
      <alignment horizontal="left"/>
    </xf>
    <xf numFmtId="165" fontId="0" fillId="0" borderId="3" xfId="0" applyNumberFormat="1" applyBorder="1" applyAlignment="1">
      <alignment horizontal="center"/>
    </xf>
    <xf numFmtId="3" fontId="15" fillId="6" borderId="2" xfId="0" applyNumberFormat="1" applyFont="1" applyFill="1" applyBorder="1" applyAlignment="1">
      <alignment horizontal="center"/>
    </xf>
    <xf numFmtId="3" fontId="15" fillId="6" borderId="3" xfId="0" applyNumberFormat="1" applyFont="1" applyFill="1" applyBorder="1" applyAlignment="1">
      <alignment horizontal="center"/>
    </xf>
    <xf numFmtId="3" fontId="12" fillId="7" borderId="2" xfId="0" applyNumberFormat="1" applyFont="1" applyFill="1" applyBorder="1" applyAlignment="1">
      <alignment horizontal="center"/>
    </xf>
    <xf numFmtId="4" fontId="5" fillId="8" borderId="2" xfId="0" applyNumberFormat="1" applyFont="1" applyFill="1" applyBorder="1" applyAlignment="1">
      <alignment horizontal="center"/>
    </xf>
    <xf numFmtId="10" fontId="5" fillId="8" borderId="2" xfId="0" applyNumberFormat="1" applyFont="1" applyFill="1" applyBorder="1" applyAlignment="1">
      <alignment horizontal="center"/>
    </xf>
    <xf numFmtId="8" fontId="3" fillId="8" borderId="2" xfId="0" applyNumberFormat="1" applyFont="1" applyFill="1" applyBorder="1" applyAlignment="1" applyProtection="1">
      <alignment horizontal="center"/>
    </xf>
    <xf numFmtId="165" fontId="3" fillId="8" borderId="2" xfId="0" applyNumberFormat="1" applyFont="1" applyFill="1" applyBorder="1" applyAlignment="1" applyProtection="1">
      <alignment horizontal="center"/>
    </xf>
    <xf numFmtId="10" fontId="3" fillId="8" borderId="2" xfId="0" applyNumberFormat="1" applyFont="1" applyFill="1" applyBorder="1" applyAlignment="1" applyProtection="1">
      <alignment horizontal="center"/>
    </xf>
    <xf numFmtId="7" fontId="3" fillId="8" borderId="2" xfId="0" quotePrefix="1" applyNumberFormat="1" applyFont="1" applyFill="1" applyBorder="1" applyAlignment="1">
      <alignment horizontal="center"/>
    </xf>
    <xf numFmtId="0" fontId="23" fillId="2" borderId="0" xfId="0" quotePrefix="1" applyFont="1" applyFill="1" applyAlignment="1" applyProtection="1">
      <alignment horizontal="center" wrapText="1"/>
    </xf>
    <xf numFmtId="0" fontId="10" fillId="4" borderId="4" xfId="0" applyFont="1" applyFill="1" applyBorder="1" applyAlignment="1" applyProtection="1">
      <alignment horizontal="center"/>
    </xf>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25" fillId="2" borderId="0" xfId="0" quotePrefix="1" applyFont="1" applyFill="1" applyAlignment="1">
      <alignment horizontal="center"/>
    </xf>
    <xf numFmtId="0" fontId="26" fillId="2" borderId="0" xfId="0" applyFont="1" applyFill="1" applyAlignment="1">
      <alignment horizontal="center"/>
    </xf>
    <xf numFmtId="0" fontId="16" fillId="0" borderId="0" xfId="0" applyFont="1" applyAlignment="1">
      <alignment horizontal="center"/>
    </xf>
    <xf numFmtId="0" fontId="19" fillId="0" borderId="0" xfId="0" applyFont="1" applyAlignment="1">
      <alignment horizontal="center"/>
    </xf>
    <xf numFmtId="0" fontId="20" fillId="0" borderId="0" xfId="0" applyFont="1" applyAlignment="1"/>
    <xf numFmtId="0" fontId="24" fillId="2" borderId="0" xfId="0" applyFont="1" applyFill="1" applyAlignment="1">
      <alignment horizontal="center" vertical="top"/>
    </xf>
    <xf numFmtId="0" fontId="12" fillId="4" borderId="1" xfId="0" quotePrefix="1" applyFont="1" applyFill="1" applyBorder="1" applyAlignment="1">
      <alignment horizontal="center"/>
    </xf>
    <xf numFmtId="0" fontId="24" fillId="2" borderId="0" xfId="0" applyFont="1" applyFill="1" applyAlignment="1">
      <alignment horizontal="center" vertical="center" wrapText="1"/>
    </xf>
    <xf numFmtId="0" fontId="27" fillId="5" borderId="1" xfId="0" applyFont="1" applyFill="1" applyBorder="1" applyAlignment="1">
      <alignment horizontal="center" vertical="center"/>
    </xf>
    <xf numFmtId="0" fontId="28" fillId="2" borderId="0" xfId="0" applyFont="1" applyFill="1" applyAlignment="1">
      <alignment horizontal="center"/>
    </xf>
    <xf numFmtId="0" fontId="29" fillId="2" borderId="0" xfId="0" applyFont="1" applyFill="1" applyAlignment="1">
      <alignment horizontal="center"/>
    </xf>
    <xf numFmtId="0" fontId="13" fillId="4" borderId="0" xfId="0" applyFont="1" applyFill="1" applyAlignment="1">
      <alignment horizontal="center"/>
    </xf>
    <xf numFmtId="0" fontId="14" fillId="4" borderId="0" xfId="0" applyFont="1" applyFill="1" applyAlignment="1">
      <alignment horizontal="center"/>
    </xf>
    <xf numFmtId="0" fontId="13" fillId="4" borderId="1" xfId="0" applyFont="1" applyFill="1" applyBorder="1" applyAlignment="1">
      <alignment horizontal="center"/>
    </xf>
    <xf numFmtId="0" fontId="14" fillId="4" borderId="1" xfId="0" applyFont="1" applyFill="1" applyBorder="1" applyAlignment="1">
      <alignment horizontal="center"/>
    </xf>
    <xf numFmtId="0" fontId="6" fillId="0" borderId="0" xfId="0" applyFont="1" applyAlignment="1">
      <alignment horizontal="center"/>
    </xf>
    <xf numFmtId="9" fontId="0" fillId="0" borderId="0" xfId="0" applyNumberFormat="1"/>
    <xf numFmtId="164" fontId="2" fillId="0" borderId="2" xfId="2" applyNumberFormat="1" applyFont="1" applyBorder="1" applyAlignment="1">
      <alignment horizontal="center"/>
    </xf>
    <xf numFmtId="164" fontId="0" fillId="0" borderId="0" xfId="2" applyNumberFormat="1" applyFont="1"/>
  </cellXfs>
  <cellStyles count="3">
    <cellStyle name="Hyperlink" xfId="1" builtinId="8"/>
    <cellStyle name="Normal" xfId="0" builtinId="0"/>
    <cellStyle name="Percent" xfId="2" builtinId="5"/>
  </cellStyles>
  <dxfs count="53">
    <dxf>
      <font>
        <b val="0"/>
        <i val="0"/>
        <strike val="0"/>
        <condense val="0"/>
        <extend val="0"/>
        <outline val="0"/>
        <shadow val="0"/>
        <u val="none"/>
        <vertAlign val="baseline"/>
        <sz val="11"/>
        <color auto="1"/>
        <name val="Arial"/>
        <scheme val="none"/>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bottom style="thin">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4" formatCode="0.0%"/>
      <alignment horizontal="center" vertical="bottom" textRotation="0" wrapText="0" indent="0" justifyLastLine="0" shrinkToFit="0" readingOrder="0"/>
    </dxf>
    <dxf>
      <border outline="0">
        <bottom style="double">
          <color indexed="64"/>
        </bottom>
      </border>
    </dxf>
    <dxf>
      <border outline="0">
        <bottom style="thin">
          <color indexed="64"/>
        </bottom>
      </border>
    </dxf>
    <dxf>
      <font>
        <b/>
        <i val="0"/>
        <strike val="0"/>
        <condense val="0"/>
        <extend val="0"/>
        <outline val="0"/>
        <shadow val="0"/>
        <u val="none"/>
        <vertAlign val="baseline"/>
        <sz val="12"/>
        <color auto="1"/>
        <name val="Times New Roman"/>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22" fmlaLink="$C$7" fmlaRange="'Grain Load Sheet - 1'!$N$10:$N$1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3</xdr:col>
          <xdr:colOff>314325</xdr:colOff>
          <xdr:row>7</xdr:row>
          <xdr:rowOff>190500</xdr:rowOff>
        </xdr:to>
        <xdr:sp macro="" textlink="">
          <xdr:nvSpPr>
            <xdr:cNvPr id="1029" name="List Box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2</xdr:row>
      <xdr:rowOff>66675</xdr:rowOff>
    </xdr:from>
    <xdr:to>
      <xdr:col>11</xdr:col>
      <xdr:colOff>0</xdr:colOff>
      <xdr:row>3</xdr:row>
      <xdr:rowOff>723900</xdr:rowOff>
    </xdr:to>
    <xdr:sp macro="" textlink="">
      <xdr:nvSpPr>
        <xdr:cNvPr id="2" name="TextBox 1"/>
        <xdr:cNvSpPr txBox="1"/>
      </xdr:nvSpPr>
      <xdr:spPr>
        <a:xfrm>
          <a:off x="609600" y="514350"/>
          <a:ext cx="1095375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a:t>
          </a:r>
        </a:p>
        <a:p>
          <a:pPr marL="0" marR="0" indent="0" algn="l" defTabSz="914400" eaLnBrk="1" fontAlgn="auto" latinLnBrk="0" hangingPunct="1">
            <a:lnSpc>
              <a:spcPct val="100000"/>
            </a:lnSpc>
            <a:spcBef>
              <a:spcPts val="0"/>
            </a:spcBef>
            <a:spcAft>
              <a:spcPts val="0"/>
            </a:spcAft>
            <a:buClrTx/>
            <a:buSzTx/>
            <a:buFontTx/>
            <a:buNone/>
            <a:tabLst/>
            <a:defRPr/>
          </a:pPr>
          <a:r>
            <a:rPr lang="en-US" sz="1100"/>
            <a:t>●</a:t>
          </a:r>
          <a:r>
            <a:rPr lang="en-US" sz="1100" baseline="0"/>
            <a:t>  </a:t>
          </a:r>
          <a:r>
            <a:rPr lang="en-US" sz="1100"/>
            <a:t>Enter information about truckloads of grain delivered or stored in the table below. </a:t>
          </a:r>
          <a:r>
            <a:rPr lang="en-US" sz="1100">
              <a:solidFill>
                <a:schemeClr val="dk1"/>
              </a:solidFill>
              <a:effectLst/>
              <a:latin typeface="+mn-lt"/>
              <a:ea typeface="+mn-ea"/>
              <a:cs typeface="+mn-cs"/>
            </a:rPr>
            <a:t>Enter information for only one crop in a single sheet. To add crops, make copies of this spreadsheet.</a:t>
          </a:r>
          <a:endParaRPr lang="en-US" sz="1100">
            <a:effectLst/>
          </a:endParaRPr>
        </a:p>
        <a:p>
          <a:pPr algn="l"/>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t>The light green cells are calculated cells. No not enter anything into these cells. </a:t>
          </a:r>
        </a:p>
        <a:p>
          <a:pPr algn="l"/>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t>If you have more truckloads than the table currently has rows, simply add information to the next row. The program will include this information in the calculations.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10</xdr:row>
      <xdr:rowOff>133351</xdr:rowOff>
    </xdr:from>
    <xdr:to>
      <xdr:col>8</xdr:col>
      <xdr:colOff>409575</xdr:colOff>
      <xdr:row>12</xdr:row>
      <xdr:rowOff>38101</xdr:rowOff>
    </xdr:to>
    <xdr:sp macro="" textlink="">
      <xdr:nvSpPr>
        <xdr:cNvPr id="2" name="TextBox 1"/>
        <xdr:cNvSpPr txBox="1"/>
      </xdr:nvSpPr>
      <xdr:spPr>
        <a:xfrm>
          <a:off x="619125" y="2000251"/>
          <a:ext cx="5886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Formula:  Shrinkage = 100% minus % Dry Matter Wet grain / % Dry Matter Dry Grain  X 100 + .5%</a:t>
          </a:r>
          <a:r>
            <a:rPr lang="en-US"/>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19</xdr:row>
      <xdr:rowOff>57150</xdr:rowOff>
    </xdr:from>
    <xdr:to>
      <xdr:col>11</xdr:col>
      <xdr:colOff>0</xdr:colOff>
      <xdr:row>25</xdr:row>
      <xdr:rowOff>209550</xdr:rowOff>
    </xdr:to>
    <xdr:sp macro="" textlink="">
      <xdr:nvSpPr>
        <xdr:cNvPr id="2" name="TextBox 1"/>
        <xdr:cNvSpPr txBox="1"/>
      </xdr:nvSpPr>
      <xdr:spPr>
        <a:xfrm>
          <a:off x="590550" y="3667125"/>
          <a:ext cx="7934325"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Formula:  Shrinkage = 100% minus % Dry Matter Wet grain / % Dry Matter Dry Grain  X 100 + .5%</a:t>
          </a:r>
          <a:r>
            <a:rPr lang="en-US"/>
            <a:t> </a:t>
          </a:r>
        </a:p>
        <a:p>
          <a:endParaRPr lang="en-US" sz="1100"/>
        </a:p>
        <a:p>
          <a:r>
            <a:rPr lang="en-US" sz="1100" b="1" i="0" u="none" strike="noStrike">
              <a:solidFill>
                <a:schemeClr val="dk1"/>
              </a:solidFill>
              <a:effectLst/>
              <a:latin typeface="+mn-lt"/>
              <a:ea typeface="+mn-ea"/>
              <a:cs typeface="+mn-cs"/>
            </a:rPr>
            <a:t>Formula for LP Gas Fuel Cost: .02 Gallons of LP for each 1% of moisture removed X price of LP/gallon X points of water removed.</a:t>
          </a:r>
          <a:r>
            <a:rPr lang="en-US"/>
            <a:t> </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Net returns to drying does not include variable costs for electricity, handling and transportation, or waste and spoilage. </a:t>
          </a:r>
          <a:r>
            <a:rPr lang="en-US"/>
            <a:t> </a:t>
          </a:r>
          <a:r>
            <a:rPr lang="en-US" sz="1100" b="1" i="0" u="none" strike="noStrike">
              <a:solidFill>
                <a:schemeClr val="dk1"/>
              </a:solidFill>
              <a:effectLst/>
              <a:latin typeface="+mn-lt"/>
              <a:ea typeface="+mn-ea"/>
              <a:cs typeface="+mn-cs"/>
            </a:rPr>
            <a:t>It also does not include the fixed costs of deprecation, interest, repairs on the grain bins and drying equipment or labor.</a:t>
          </a:r>
          <a:r>
            <a:rPr lang="en-US"/>
            <a: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16</xdr:row>
      <xdr:rowOff>142875</xdr:rowOff>
    </xdr:from>
    <xdr:to>
      <xdr:col>8</xdr:col>
      <xdr:colOff>19050</xdr:colOff>
      <xdr:row>18</xdr:row>
      <xdr:rowOff>95250</xdr:rowOff>
    </xdr:to>
    <xdr:sp macro="" textlink="">
      <xdr:nvSpPr>
        <xdr:cNvPr id="2" name="TextBox 1"/>
        <xdr:cNvSpPr txBox="1"/>
      </xdr:nvSpPr>
      <xdr:spPr>
        <a:xfrm>
          <a:off x="628650" y="3181350"/>
          <a:ext cx="59531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Formula:  Shrinkage = 100% minus % Dry Matter Wet grain / % Dry Matter Dry Grain  X 100 + .5%</a:t>
          </a:r>
          <a:r>
            <a:rPr lang="en-US"/>
            <a:t> </a:t>
          </a:r>
          <a:endParaRPr lang="en-US" sz="1100"/>
        </a:p>
      </xdr:txBody>
    </xdr:sp>
    <xdr:clientData/>
  </xdr:twoCellAnchor>
</xdr:wsDr>
</file>

<file path=xl/tables/table1.xml><?xml version="1.0" encoding="utf-8"?>
<table xmlns="http://schemas.openxmlformats.org/spreadsheetml/2006/main" id="1" name="Table1" displayName="Table1" ref="B9:K39" totalsRowShown="0" headerRowDxfId="42" headerRowBorderDxfId="40" tableBorderDxfId="41">
  <autoFilter ref="B9:K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No." dataDxfId="52"/>
    <tableColumn id="2" name="Truck" dataDxfId="51"/>
    <tableColumn id="3" name="Date" dataDxfId="50"/>
    <tableColumn id="4" name="Gross Weight Pounds" dataDxfId="49"/>
    <tableColumn id="5" name="Empty Weight Pounds" dataDxfId="48"/>
    <tableColumn id="6" name="Net Weight Pounds" dataDxfId="47">
      <calculatedColumnFormula>E10-F10</calculatedColumnFormula>
    </tableColumn>
    <tableColumn id="7" name="Wet Bushels" dataDxfId="46">
      <calculatedColumnFormula>G10/IF(OR($C$7=1,$C$7=4),56,60)</calculatedColumnFormula>
    </tableColumn>
    <tableColumn id="8" name="Wet Moisture" dataDxfId="45"/>
    <tableColumn id="9" name="Dry Moisture" dataDxfId="44"/>
    <tableColumn id="10" name="Dry Bushels" dataDxfId="43">
      <calculatedColumnFormula>H10-(H10*(1-((1-I10)/(1-J10))))</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5" name="Table5" displayName="Table5" ref="B7:L47" headerRowCount="0" totalsRowShown="0" headerRowDxfId="39" dataDxfId="38" tableBorderDxfId="37">
  <tableColumns count="11">
    <tableColumn id="1" name="Initial Moisture Levels" headerRowDxfId="2" dataDxfId="0" dataCellStyle="Percent"/>
    <tableColumn id="2" name="1.00" headerRowDxfId="3" dataDxfId="1">
      <calculatedColumnFormula>IF($B7&lt;=C$6,0,100-((1-$B7)/(1-C$6))*100+0.5)</calculatedColumnFormula>
    </tableColumn>
    <tableColumn id="3" name="Column2" headerRowDxfId="4" dataDxfId="21">
      <calculatedColumnFormula>IF($B7&lt;=D$6,0,100-((1-$B7)/(1-D$6))*100+0.5)</calculatedColumnFormula>
    </tableColumn>
    <tableColumn id="4" name="Column3" headerRowDxfId="5" dataDxfId="20">
      <calculatedColumnFormula>IF($B7&lt;=E$6,0,100-((1-$B7)/(1-E$6))*100+0.5)</calculatedColumnFormula>
    </tableColumn>
    <tableColumn id="5" name="Column4" headerRowDxfId="6" dataDxfId="19">
      <calculatedColumnFormula>IF($B7&lt;=F$6,0,100-((1-$B7)/(1-F$6))*100+0.5)</calculatedColumnFormula>
    </tableColumn>
    <tableColumn id="6" name="Column5" headerRowDxfId="7" dataDxfId="18">
      <calculatedColumnFormula>IF($B7&lt;=G$6,0,100-((1-$B7)/(1-G$6))*100+0.5)</calculatedColumnFormula>
    </tableColumn>
    <tableColumn id="7" name="Column6" headerRowDxfId="8" dataDxfId="17">
      <calculatedColumnFormula>IF($B7&lt;=H$6,0,100-((1-$B7)/(1-H$6))*100+0.5)</calculatedColumnFormula>
    </tableColumn>
    <tableColumn id="8" name="Column7" headerRowDxfId="9" dataDxfId="16">
      <calculatedColumnFormula>IF($B7&lt;=I$6,0,100-((1-$B7)/(1-I$6))*100+0.5)</calculatedColumnFormula>
    </tableColumn>
    <tableColumn id="9" name="Column8" headerRowDxfId="10" dataDxfId="15">
      <calculatedColumnFormula>IF($B7&lt;=J$6,0,100-((1-$B7)/(1-J$6))*100+0.5)</calculatedColumnFormula>
    </tableColumn>
    <tableColumn id="10" name="Column9" headerRowDxfId="11" dataDxfId="14">
      <calculatedColumnFormula>IF($B7&lt;=K$6,0,100-((1-$B7)/(1-K$6))*100+0.5)</calculatedColumnFormula>
    </tableColumn>
    <tableColumn id="11" name="Column10" headerRowDxfId="12" dataDxfId="13">
      <calculatedColumnFormula>IF($B7&lt;=L$6,0,100-((1-$B7)/(1-L$6))*100+0.5)</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6" name="Table6" displayName="Table6" ref="B7:K68" totalsRowShown="0" headerRowDxfId="26" dataDxfId="25" headerRowBorderDxfId="23" tableBorderDxfId="24" totalsRowBorderDxfId="22">
  <autoFilter ref="B7:K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oisture Content" dataDxfId="36"/>
    <tableColumn id="2" name="Wheat" dataDxfId="35"/>
    <tableColumn id="3" name="Sunflower" dataDxfId="34"/>
    <tableColumn id="4" name="Corn" dataDxfId="33"/>
    <tableColumn id="5" name="Barley" dataDxfId="32"/>
    <tableColumn id="6" name="Oats" dataDxfId="31"/>
    <tableColumn id="7" name="Rye" dataDxfId="30"/>
    <tableColumn id="8" name="Soybean" dataDxfId="29"/>
    <tableColumn id="9" name="Flax" dataDxfId="28"/>
    <tableColumn id="10" name="Sorghum" dataDxfId="27"/>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obweb.ecn.purdue.edu/~grainlab/exten-pubs.htm" TargetMode="External"/><Relationship Id="rId1" Type="http://schemas.openxmlformats.org/officeDocument/2006/relationships/hyperlink" Target="mailto:reinbottd@missouri.edu"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7.bin"/><Relationship Id="rId1" Type="http://schemas.openxmlformats.org/officeDocument/2006/relationships/hyperlink" Target="http://www.ag.ndsu.edu/pubs/ageng/machine/ae945w.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
  <sheetViews>
    <sheetView showGridLines="0" tabSelected="1" zoomScaleNormal="100" workbookViewId="0"/>
  </sheetViews>
  <sheetFormatPr defaultRowHeight="12.75" x14ac:dyDescent="0.2"/>
  <cols>
    <col min="16" max="16" width="18.42578125" customWidth="1"/>
    <col min="17" max="17" width="6.28515625" customWidth="1"/>
    <col min="18" max="18" width="6.42578125" customWidth="1"/>
  </cols>
  <sheetData>
    <row r="1" spans="2:18" ht="15.75" customHeight="1" x14ac:dyDescent="0.2"/>
    <row r="2" spans="2:18" ht="37.5" customHeight="1" x14ac:dyDescent="0.3">
      <c r="B2" s="91" t="s">
        <v>73</v>
      </c>
      <c r="C2" s="91"/>
      <c r="D2" s="91"/>
      <c r="E2" s="91"/>
      <c r="F2" s="91"/>
      <c r="G2" s="91"/>
      <c r="H2" s="91"/>
      <c r="I2" s="91"/>
      <c r="J2" s="91"/>
      <c r="K2" s="91"/>
      <c r="L2" s="91"/>
      <c r="M2" s="91"/>
      <c r="N2" s="91"/>
      <c r="O2" s="91"/>
      <c r="P2" s="91"/>
      <c r="Q2" s="34"/>
      <c r="R2" s="34"/>
    </row>
    <row r="3" spans="2:18" ht="20.25" x14ac:dyDescent="0.3">
      <c r="B3" s="28"/>
      <c r="C3" s="11"/>
      <c r="D3" s="11"/>
      <c r="E3" s="11"/>
      <c r="F3" s="11"/>
      <c r="G3" s="11"/>
      <c r="H3" s="11"/>
      <c r="I3" s="11"/>
      <c r="J3" s="11"/>
      <c r="K3" s="11"/>
      <c r="L3" s="11"/>
      <c r="M3" s="11"/>
      <c r="N3" s="11"/>
      <c r="O3" s="11"/>
      <c r="P3" s="11"/>
      <c r="Q3" s="11"/>
    </row>
    <row r="4" spans="2:18" ht="15" x14ac:dyDescent="0.2">
      <c r="B4" s="12" t="s">
        <v>16</v>
      </c>
    </row>
    <row r="5" spans="2:18" s="26" customFormat="1" ht="15.75" x14ac:dyDescent="0.25">
      <c r="J5" s="29" t="s">
        <v>17</v>
      </c>
      <c r="K5" s="30"/>
      <c r="L5" s="30"/>
    </row>
    <row r="6" spans="2:18" s="26" customFormat="1" ht="15.75" x14ac:dyDescent="0.25">
      <c r="J6" s="29" t="s">
        <v>18</v>
      </c>
      <c r="K6" s="30"/>
      <c r="L6" s="30"/>
    </row>
    <row r="7" spans="2:18" s="26" customFormat="1" ht="15.75" x14ac:dyDescent="0.25">
      <c r="J7" s="29" t="s">
        <v>19</v>
      </c>
      <c r="K7" s="30"/>
      <c r="L7" s="30"/>
    </row>
    <row r="8" spans="2:18" s="26" customFormat="1" ht="15.75" x14ac:dyDescent="0.25">
      <c r="J8" s="29" t="s">
        <v>20</v>
      </c>
      <c r="K8" s="30"/>
      <c r="L8" s="30"/>
    </row>
    <row r="9" spans="2:18" s="26" customFormat="1" ht="15" x14ac:dyDescent="0.2">
      <c r="J9" s="31" t="s">
        <v>21</v>
      </c>
      <c r="K9" s="30"/>
      <c r="L9" s="30"/>
      <c r="M9" s="30"/>
      <c r="N9" s="30"/>
      <c r="O9" s="30"/>
    </row>
    <row r="10" spans="2:18" s="26" customFormat="1" ht="18" x14ac:dyDescent="0.25">
      <c r="J10" s="32" t="s">
        <v>72</v>
      </c>
      <c r="K10" s="30"/>
      <c r="L10" s="30"/>
      <c r="M10" s="30"/>
      <c r="N10" s="30"/>
      <c r="O10" s="30"/>
    </row>
    <row r="11" spans="2:18" s="26" customFormat="1" ht="15.75" customHeight="1" x14ac:dyDescent="0.2"/>
    <row r="12" spans="2:18" s="26" customFormat="1" ht="15" x14ac:dyDescent="0.2">
      <c r="B12" s="92" t="s">
        <v>15</v>
      </c>
      <c r="C12" s="93"/>
      <c r="D12" s="93"/>
      <c r="E12" s="93"/>
      <c r="F12" s="93"/>
      <c r="G12" s="93"/>
      <c r="H12" s="93"/>
      <c r="I12" s="93"/>
      <c r="J12" s="93"/>
      <c r="K12" s="93"/>
      <c r="L12" s="93"/>
      <c r="M12" s="93"/>
      <c r="N12" s="93"/>
      <c r="O12" s="93"/>
      <c r="P12" s="94"/>
      <c r="Q12" s="35"/>
      <c r="R12" s="35"/>
    </row>
    <row r="13" spans="2:18" s="26" customFormat="1" ht="15" x14ac:dyDescent="0.2"/>
    <row r="14" spans="2:18" s="26" customFormat="1" ht="15" x14ac:dyDescent="0.2">
      <c r="J14" s="30" t="s">
        <v>58</v>
      </c>
      <c r="K14" s="30"/>
      <c r="L14" s="30"/>
      <c r="M14" s="30"/>
    </row>
    <row r="15" spans="2:18" s="26" customFormat="1" ht="15" x14ac:dyDescent="0.2">
      <c r="J15" s="36" t="s">
        <v>59</v>
      </c>
      <c r="K15" s="30"/>
      <c r="L15" s="30"/>
      <c r="M15" s="30"/>
    </row>
    <row r="16" spans="2:18" s="26" customFormat="1" ht="15" x14ac:dyDescent="0.2"/>
    <row r="17" spans="2:16" s="26" customFormat="1" ht="15" x14ac:dyDescent="0.2">
      <c r="B17" s="33"/>
      <c r="C17" s="33"/>
      <c r="D17" s="33"/>
      <c r="E17" s="33"/>
      <c r="F17" s="33"/>
      <c r="G17" s="33"/>
      <c r="H17" s="33"/>
      <c r="I17" s="33"/>
      <c r="J17" s="33"/>
      <c r="K17" s="33"/>
      <c r="L17" s="33"/>
      <c r="M17" s="33"/>
      <c r="N17" s="33"/>
      <c r="O17" s="33"/>
      <c r="P17" s="33"/>
    </row>
    <row r="18" spans="2:16" s="26" customFormat="1" ht="15" x14ac:dyDescent="0.2"/>
    <row r="19" spans="2:16" s="26" customFormat="1" ht="15" x14ac:dyDescent="0.2"/>
    <row r="20" spans="2:16" s="26" customFormat="1" ht="15" x14ac:dyDescent="0.2"/>
    <row r="21" spans="2:16" s="26" customFormat="1" ht="15" x14ac:dyDescent="0.2"/>
  </sheetData>
  <mergeCells count="2">
    <mergeCell ref="B2:P2"/>
    <mergeCell ref="B12:P12"/>
  </mergeCells>
  <phoneticPr fontId="9" type="noConversion"/>
  <hyperlinks>
    <hyperlink ref="J9" r:id="rId1"/>
    <hyperlink ref="J15" r:id="rId2"/>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39"/>
  <sheetViews>
    <sheetView showGridLines="0" workbookViewId="0">
      <selection activeCell="G5" sqref="G5"/>
    </sheetView>
  </sheetViews>
  <sheetFormatPr defaultRowHeight="12.75" x14ac:dyDescent="0.2"/>
  <cols>
    <col min="4" max="4" width="10.140625" bestFit="1" customWidth="1"/>
    <col min="5" max="5" width="23.7109375" customWidth="1"/>
    <col min="6" max="6" width="24.140625" customWidth="1"/>
    <col min="7" max="7" width="21.5703125" customWidth="1"/>
    <col min="8" max="8" width="15.28515625" customWidth="1"/>
    <col min="9" max="9" width="16.5703125" customWidth="1"/>
    <col min="10" max="10" width="16.28515625" customWidth="1"/>
    <col min="11" max="11" width="18.28515625" customWidth="1"/>
  </cols>
  <sheetData>
    <row r="2" spans="2:17" ht="22.5" x14ac:dyDescent="0.3">
      <c r="B2" s="95" t="s">
        <v>52</v>
      </c>
      <c r="C2" s="96"/>
      <c r="D2" s="96"/>
      <c r="E2" s="96"/>
      <c r="F2" s="96"/>
      <c r="G2" s="96"/>
      <c r="H2" s="96"/>
      <c r="I2" s="96"/>
      <c r="J2" s="96"/>
      <c r="K2" s="96"/>
    </row>
    <row r="4" spans="2:17" ht="67.5" customHeight="1" x14ac:dyDescent="0.2">
      <c r="M4" s="10"/>
    </row>
    <row r="5" spans="2:17" ht="18.75" x14ac:dyDescent="0.3">
      <c r="B5" s="21"/>
      <c r="C5" s="24" t="s">
        <v>53</v>
      </c>
      <c r="D5" s="21"/>
      <c r="E5" s="21"/>
      <c r="F5" s="21"/>
      <c r="G5" s="21"/>
      <c r="H5" s="21"/>
      <c r="I5" s="21"/>
      <c r="J5" s="21" t="s">
        <v>40</v>
      </c>
      <c r="K5" s="22"/>
      <c r="L5" s="23"/>
      <c r="M5" s="23"/>
      <c r="N5" s="23"/>
    </row>
    <row r="6" spans="2:17" ht="18.75" x14ac:dyDescent="0.3">
      <c r="B6" s="21"/>
      <c r="C6" s="25" t="s">
        <v>57</v>
      </c>
      <c r="D6" s="21"/>
      <c r="E6" s="22"/>
      <c r="F6" s="23"/>
      <c r="G6" s="98" t="s">
        <v>56</v>
      </c>
      <c r="H6" s="99"/>
      <c r="I6" s="99"/>
      <c r="J6" s="99"/>
      <c r="K6" s="21"/>
      <c r="L6" s="21"/>
    </row>
    <row r="7" spans="2:17" ht="18.75" x14ac:dyDescent="0.3">
      <c r="B7" s="42" t="s">
        <v>48</v>
      </c>
      <c r="C7" s="21">
        <v>1</v>
      </c>
      <c r="D7" s="21"/>
      <c r="E7" s="42" t="s">
        <v>54</v>
      </c>
      <c r="F7" s="43"/>
      <c r="G7" s="21"/>
      <c r="H7" s="21"/>
      <c r="I7" s="21"/>
      <c r="J7" s="21"/>
      <c r="K7" s="21"/>
      <c r="L7" s="21"/>
      <c r="Q7" s="13"/>
    </row>
    <row r="8" spans="2:17" ht="18" x14ac:dyDescent="0.25">
      <c r="B8" s="21"/>
      <c r="C8" s="21"/>
      <c r="D8" s="21"/>
      <c r="E8" s="44"/>
      <c r="F8" s="21"/>
      <c r="G8" s="21"/>
      <c r="H8" s="84">
        <f>SUM(H10:H39)</f>
        <v>1309.7321428571429</v>
      </c>
      <c r="I8" s="97" t="s">
        <v>55</v>
      </c>
      <c r="J8" s="97"/>
      <c r="K8" s="84">
        <f>SUM(K10:K39)</f>
        <v>1309.7321428571429</v>
      </c>
      <c r="L8" s="21"/>
    </row>
    <row r="9" spans="2:17" ht="15.75" x14ac:dyDescent="0.25">
      <c r="B9" s="62" t="s">
        <v>41</v>
      </c>
      <c r="C9" s="62" t="s">
        <v>42</v>
      </c>
      <c r="D9" s="62" t="s">
        <v>43</v>
      </c>
      <c r="E9" s="63" t="s">
        <v>49</v>
      </c>
      <c r="F9" s="63" t="s">
        <v>50</v>
      </c>
      <c r="G9" s="63" t="s">
        <v>51</v>
      </c>
      <c r="H9" s="64" t="s">
        <v>22</v>
      </c>
      <c r="I9" s="63" t="s">
        <v>24</v>
      </c>
      <c r="J9" s="64" t="s">
        <v>25</v>
      </c>
      <c r="K9" s="64" t="s">
        <v>26</v>
      </c>
      <c r="L9" s="21"/>
    </row>
    <row r="10" spans="2:17" ht="18.75" x14ac:dyDescent="0.3">
      <c r="B10" s="65">
        <v>1</v>
      </c>
      <c r="C10" s="66">
        <v>1</v>
      </c>
      <c r="D10" s="67">
        <v>39470</v>
      </c>
      <c r="E10" s="68">
        <v>95345</v>
      </c>
      <c r="F10" s="68">
        <v>22000</v>
      </c>
      <c r="G10" s="82">
        <f>E10-F10</f>
        <v>73345</v>
      </c>
      <c r="H10" s="82">
        <f>G10/IF(OR($C$7=1,$C$7=4),56,60)</f>
        <v>1309.7321428571429</v>
      </c>
      <c r="I10" s="69">
        <v>0.15</v>
      </c>
      <c r="J10" s="69">
        <v>0.15</v>
      </c>
      <c r="K10" s="82">
        <f>H10-(H10*(1-((1-I10)/(1-J10))))</f>
        <v>1309.7321428571429</v>
      </c>
      <c r="L10" s="21"/>
      <c r="N10" t="s">
        <v>45</v>
      </c>
    </row>
    <row r="11" spans="2:17" ht="18.75" x14ac:dyDescent="0.3">
      <c r="B11" s="65">
        <v>2</v>
      </c>
      <c r="C11" s="66"/>
      <c r="D11" s="67"/>
      <c r="E11" s="68"/>
      <c r="F11" s="68"/>
      <c r="G11" s="82">
        <f t="shared" ref="G11:G29" si="0">E11-F11</f>
        <v>0</v>
      </c>
      <c r="H11" s="82">
        <f t="shared" ref="H11:H29" si="1">G11/IF(OR($C$7=1,$C$7=4),56,60)</f>
        <v>0</v>
      </c>
      <c r="I11" s="69"/>
      <c r="J11" s="69"/>
      <c r="K11" s="82">
        <f t="shared" ref="K11:K29" si="2">H11-(H11*(1-((1-I11)/(1-J11))))</f>
        <v>0</v>
      </c>
      <c r="L11" s="21"/>
      <c r="N11" t="s">
        <v>44</v>
      </c>
    </row>
    <row r="12" spans="2:17" ht="18.75" x14ac:dyDescent="0.3">
      <c r="B12" s="65">
        <v>3</v>
      </c>
      <c r="C12" s="66"/>
      <c r="D12" s="67"/>
      <c r="E12" s="68"/>
      <c r="F12" s="68"/>
      <c r="G12" s="82">
        <f t="shared" si="0"/>
        <v>0</v>
      </c>
      <c r="H12" s="82">
        <f t="shared" si="1"/>
        <v>0</v>
      </c>
      <c r="I12" s="69"/>
      <c r="J12" s="69"/>
      <c r="K12" s="82">
        <f t="shared" si="2"/>
        <v>0</v>
      </c>
      <c r="L12" s="21"/>
      <c r="N12" t="s">
        <v>46</v>
      </c>
    </row>
    <row r="13" spans="2:17" ht="18.75" x14ac:dyDescent="0.3">
      <c r="B13" s="65">
        <v>4</v>
      </c>
      <c r="C13" s="66"/>
      <c r="D13" s="67"/>
      <c r="E13" s="68"/>
      <c r="F13" s="68"/>
      <c r="G13" s="82">
        <f t="shared" si="0"/>
        <v>0</v>
      </c>
      <c r="H13" s="82">
        <f t="shared" si="1"/>
        <v>0</v>
      </c>
      <c r="I13" s="69"/>
      <c r="J13" s="69"/>
      <c r="K13" s="82">
        <f t="shared" si="2"/>
        <v>0</v>
      </c>
      <c r="L13" s="21"/>
      <c r="N13" t="s">
        <v>47</v>
      </c>
    </row>
    <row r="14" spans="2:17" ht="18.75" x14ac:dyDescent="0.3">
      <c r="B14" s="65">
        <v>5</v>
      </c>
      <c r="C14" s="66"/>
      <c r="D14" s="67"/>
      <c r="E14" s="68"/>
      <c r="F14" s="68"/>
      <c r="G14" s="82">
        <f t="shared" si="0"/>
        <v>0</v>
      </c>
      <c r="H14" s="82">
        <f t="shared" si="1"/>
        <v>0</v>
      </c>
      <c r="I14" s="69"/>
      <c r="J14" s="69"/>
      <c r="K14" s="82">
        <f t="shared" si="2"/>
        <v>0</v>
      </c>
      <c r="L14" s="21"/>
    </row>
    <row r="15" spans="2:17" ht="18.75" x14ac:dyDescent="0.3">
      <c r="B15" s="65">
        <v>6</v>
      </c>
      <c r="C15" s="66"/>
      <c r="D15" s="67"/>
      <c r="E15" s="68"/>
      <c r="F15" s="68"/>
      <c r="G15" s="82">
        <f t="shared" si="0"/>
        <v>0</v>
      </c>
      <c r="H15" s="82">
        <f t="shared" si="1"/>
        <v>0</v>
      </c>
      <c r="I15" s="69"/>
      <c r="J15" s="69"/>
      <c r="K15" s="82">
        <f t="shared" si="2"/>
        <v>0</v>
      </c>
      <c r="L15" s="21"/>
    </row>
    <row r="16" spans="2:17" ht="18.75" x14ac:dyDescent="0.3">
      <c r="B16" s="65">
        <v>7</v>
      </c>
      <c r="C16" s="66"/>
      <c r="D16" s="67"/>
      <c r="E16" s="68"/>
      <c r="F16" s="68"/>
      <c r="G16" s="82">
        <f t="shared" si="0"/>
        <v>0</v>
      </c>
      <c r="H16" s="82">
        <f t="shared" si="1"/>
        <v>0</v>
      </c>
      <c r="I16" s="69"/>
      <c r="J16" s="69"/>
      <c r="K16" s="82">
        <f t="shared" si="2"/>
        <v>0</v>
      </c>
      <c r="L16" s="21"/>
    </row>
    <row r="17" spans="2:12" ht="18.75" x14ac:dyDescent="0.3">
      <c r="B17" s="65">
        <v>8</v>
      </c>
      <c r="C17" s="66"/>
      <c r="D17" s="67"/>
      <c r="E17" s="68"/>
      <c r="F17" s="68"/>
      <c r="G17" s="82">
        <f t="shared" si="0"/>
        <v>0</v>
      </c>
      <c r="H17" s="82">
        <f t="shared" si="1"/>
        <v>0</v>
      </c>
      <c r="I17" s="69"/>
      <c r="J17" s="69"/>
      <c r="K17" s="82">
        <f t="shared" si="2"/>
        <v>0</v>
      </c>
      <c r="L17" s="21"/>
    </row>
    <row r="18" spans="2:12" ht="18.75" x14ac:dyDescent="0.3">
      <c r="B18" s="65">
        <v>9</v>
      </c>
      <c r="C18" s="66"/>
      <c r="D18" s="67"/>
      <c r="E18" s="68"/>
      <c r="F18" s="68"/>
      <c r="G18" s="82">
        <f t="shared" si="0"/>
        <v>0</v>
      </c>
      <c r="H18" s="82">
        <f t="shared" si="1"/>
        <v>0</v>
      </c>
      <c r="I18" s="69"/>
      <c r="J18" s="69"/>
      <c r="K18" s="82">
        <f t="shared" si="2"/>
        <v>0</v>
      </c>
      <c r="L18" s="21"/>
    </row>
    <row r="19" spans="2:12" ht="18.75" x14ac:dyDescent="0.3">
      <c r="B19" s="65">
        <v>10</v>
      </c>
      <c r="C19" s="66"/>
      <c r="D19" s="67"/>
      <c r="E19" s="68"/>
      <c r="F19" s="68"/>
      <c r="G19" s="82">
        <f t="shared" si="0"/>
        <v>0</v>
      </c>
      <c r="H19" s="82">
        <f t="shared" si="1"/>
        <v>0</v>
      </c>
      <c r="I19" s="69"/>
      <c r="J19" s="69"/>
      <c r="K19" s="82">
        <f t="shared" si="2"/>
        <v>0</v>
      </c>
      <c r="L19" s="21"/>
    </row>
    <row r="20" spans="2:12" ht="18.75" x14ac:dyDescent="0.3">
      <c r="B20" s="65">
        <v>11</v>
      </c>
      <c r="C20" s="66"/>
      <c r="D20" s="67"/>
      <c r="E20" s="68"/>
      <c r="F20" s="68"/>
      <c r="G20" s="82">
        <f t="shared" si="0"/>
        <v>0</v>
      </c>
      <c r="H20" s="82">
        <f t="shared" si="1"/>
        <v>0</v>
      </c>
      <c r="I20" s="69"/>
      <c r="J20" s="69"/>
      <c r="K20" s="82">
        <f t="shared" si="2"/>
        <v>0</v>
      </c>
      <c r="L20" s="21"/>
    </row>
    <row r="21" spans="2:12" ht="18.75" x14ac:dyDescent="0.3">
      <c r="B21" s="65">
        <v>12</v>
      </c>
      <c r="C21" s="66"/>
      <c r="D21" s="67"/>
      <c r="E21" s="68"/>
      <c r="F21" s="68"/>
      <c r="G21" s="82">
        <f t="shared" si="0"/>
        <v>0</v>
      </c>
      <c r="H21" s="82">
        <f t="shared" si="1"/>
        <v>0</v>
      </c>
      <c r="I21" s="69"/>
      <c r="J21" s="69"/>
      <c r="K21" s="82">
        <f t="shared" si="2"/>
        <v>0</v>
      </c>
      <c r="L21" s="21"/>
    </row>
    <row r="22" spans="2:12" ht="18.75" x14ac:dyDescent="0.3">
      <c r="B22" s="65">
        <v>13</v>
      </c>
      <c r="C22" s="66"/>
      <c r="D22" s="67"/>
      <c r="E22" s="68"/>
      <c r="F22" s="68"/>
      <c r="G22" s="82">
        <f t="shared" si="0"/>
        <v>0</v>
      </c>
      <c r="H22" s="82">
        <f t="shared" si="1"/>
        <v>0</v>
      </c>
      <c r="I22" s="69"/>
      <c r="J22" s="69"/>
      <c r="K22" s="82">
        <f t="shared" si="2"/>
        <v>0</v>
      </c>
      <c r="L22" s="21"/>
    </row>
    <row r="23" spans="2:12" ht="18.75" x14ac:dyDescent="0.3">
      <c r="B23" s="65">
        <v>14</v>
      </c>
      <c r="C23" s="66"/>
      <c r="D23" s="67"/>
      <c r="E23" s="68"/>
      <c r="F23" s="68"/>
      <c r="G23" s="82">
        <f t="shared" si="0"/>
        <v>0</v>
      </c>
      <c r="H23" s="82">
        <f t="shared" si="1"/>
        <v>0</v>
      </c>
      <c r="I23" s="69"/>
      <c r="J23" s="69"/>
      <c r="K23" s="82">
        <f t="shared" si="2"/>
        <v>0</v>
      </c>
      <c r="L23" s="21"/>
    </row>
    <row r="24" spans="2:12" ht="18.75" x14ac:dyDescent="0.3">
      <c r="B24" s="65">
        <v>15</v>
      </c>
      <c r="C24" s="66"/>
      <c r="D24" s="67"/>
      <c r="E24" s="68"/>
      <c r="F24" s="68"/>
      <c r="G24" s="82">
        <f t="shared" si="0"/>
        <v>0</v>
      </c>
      <c r="H24" s="82">
        <f t="shared" si="1"/>
        <v>0</v>
      </c>
      <c r="I24" s="69"/>
      <c r="J24" s="69"/>
      <c r="K24" s="82">
        <f t="shared" si="2"/>
        <v>0</v>
      </c>
      <c r="L24" s="21"/>
    </row>
    <row r="25" spans="2:12" ht="18.75" x14ac:dyDescent="0.3">
      <c r="B25" s="65">
        <v>16</v>
      </c>
      <c r="C25" s="66"/>
      <c r="D25" s="67"/>
      <c r="E25" s="68"/>
      <c r="F25" s="68"/>
      <c r="G25" s="82">
        <f t="shared" si="0"/>
        <v>0</v>
      </c>
      <c r="H25" s="82">
        <f t="shared" si="1"/>
        <v>0</v>
      </c>
      <c r="I25" s="69"/>
      <c r="J25" s="69"/>
      <c r="K25" s="82">
        <f t="shared" si="2"/>
        <v>0</v>
      </c>
      <c r="L25" s="21"/>
    </row>
    <row r="26" spans="2:12" ht="18.75" x14ac:dyDescent="0.3">
      <c r="B26" s="65">
        <v>17</v>
      </c>
      <c r="C26" s="66"/>
      <c r="D26" s="67"/>
      <c r="E26" s="68"/>
      <c r="F26" s="68"/>
      <c r="G26" s="82">
        <f t="shared" si="0"/>
        <v>0</v>
      </c>
      <c r="H26" s="82">
        <f t="shared" si="1"/>
        <v>0</v>
      </c>
      <c r="I26" s="69"/>
      <c r="J26" s="69"/>
      <c r="K26" s="82">
        <f t="shared" si="2"/>
        <v>0</v>
      </c>
      <c r="L26" s="21"/>
    </row>
    <row r="27" spans="2:12" ht="18.75" x14ac:dyDescent="0.3">
      <c r="B27" s="65">
        <v>18</v>
      </c>
      <c r="C27" s="66"/>
      <c r="D27" s="67"/>
      <c r="E27" s="68"/>
      <c r="F27" s="68"/>
      <c r="G27" s="82">
        <f t="shared" si="0"/>
        <v>0</v>
      </c>
      <c r="H27" s="82">
        <f t="shared" si="1"/>
        <v>0</v>
      </c>
      <c r="I27" s="69"/>
      <c r="J27" s="69"/>
      <c r="K27" s="82">
        <f t="shared" si="2"/>
        <v>0</v>
      </c>
      <c r="L27" s="21"/>
    </row>
    <row r="28" spans="2:12" ht="18.75" x14ac:dyDescent="0.3">
      <c r="B28" s="65">
        <v>19</v>
      </c>
      <c r="C28" s="66"/>
      <c r="D28" s="67"/>
      <c r="E28" s="68"/>
      <c r="F28" s="68"/>
      <c r="G28" s="82">
        <f t="shared" si="0"/>
        <v>0</v>
      </c>
      <c r="H28" s="82">
        <f t="shared" si="1"/>
        <v>0</v>
      </c>
      <c r="I28" s="69"/>
      <c r="J28" s="69"/>
      <c r="K28" s="82">
        <f t="shared" si="2"/>
        <v>0</v>
      </c>
      <c r="L28" s="21"/>
    </row>
    <row r="29" spans="2:12" ht="18.75" x14ac:dyDescent="0.3">
      <c r="B29" s="65">
        <v>20</v>
      </c>
      <c r="C29" s="66"/>
      <c r="D29" s="67"/>
      <c r="E29" s="68"/>
      <c r="F29" s="68"/>
      <c r="G29" s="82">
        <f t="shared" si="0"/>
        <v>0</v>
      </c>
      <c r="H29" s="82">
        <f t="shared" si="1"/>
        <v>0</v>
      </c>
      <c r="I29" s="69"/>
      <c r="J29" s="69"/>
      <c r="K29" s="82">
        <f t="shared" si="2"/>
        <v>0</v>
      </c>
      <c r="L29" s="21"/>
    </row>
    <row r="30" spans="2:12" ht="18.75" x14ac:dyDescent="0.3">
      <c r="B30" s="70">
        <v>21</v>
      </c>
      <c r="C30" s="66"/>
      <c r="D30" s="67"/>
      <c r="E30" s="68"/>
      <c r="F30" s="68"/>
      <c r="G30" s="82">
        <f t="shared" ref="G30:G39" si="3">E30-F30</f>
        <v>0</v>
      </c>
      <c r="H30" s="82">
        <f t="shared" ref="H30:H39" si="4">G30/IF(OR($C$7=1,$C$7=4),56,60)</f>
        <v>0</v>
      </c>
      <c r="I30" s="69"/>
      <c r="J30" s="69"/>
      <c r="K30" s="82">
        <f t="shared" ref="K30:K39" si="5">H30-(H30*(1-((1-I30)/(1-J30))))</f>
        <v>0</v>
      </c>
      <c r="L30" s="21"/>
    </row>
    <row r="31" spans="2:12" ht="18.75" x14ac:dyDescent="0.3">
      <c r="B31" s="70">
        <v>22</v>
      </c>
      <c r="C31" s="66"/>
      <c r="D31" s="67"/>
      <c r="E31" s="68"/>
      <c r="F31" s="68"/>
      <c r="G31" s="82">
        <f t="shared" si="3"/>
        <v>0</v>
      </c>
      <c r="H31" s="82">
        <f t="shared" si="4"/>
        <v>0</v>
      </c>
      <c r="I31" s="69"/>
      <c r="J31" s="69"/>
      <c r="K31" s="82">
        <f t="shared" si="5"/>
        <v>0</v>
      </c>
      <c r="L31" s="21"/>
    </row>
    <row r="32" spans="2:12" ht="18.75" x14ac:dyDescent="0.3">
      <c r="B32" s="70">
        <v>23</v>
      </c>
      <c r="C32" s="66"/>
      <c r="D32" s="67"/>
      <c r="E32" s="68"/>
      <c r="F32" s="68"/>
      <c r="G32" s="82">
        <f t="shared" si="3"/>
        <v>0</v>
      </c>
      <c r="H32" s="82">
        <f t="shared" si="4"/>
        <v>0</v>
      </c>
      <c r="I32" s="69"/>
      <c r="J32" s="69"/>
      <c r="K32" s="82">
        <f t="shared" si="5"/>
        <v>0</v>
      </c>
      <c r="L32" s="21"/>
    </row>
    <row r="33" spans="2:12" ht="18.75" x14ac:dyDescent="0.3">
      <c r="B33" s="70">
        <v>24</v>
      </c>
      <c r="C33" s="66"/>
      <c r="D33" s="67"/>
      <c r="E33" s="68"/>
      <c r="F33" s="68"/>
      <c r="G33" s="82">
        <f t="shared" si="3"/>
        <v>0</v>
      </c>
      <c r="H33" s="82">
        <f t="shared" si="4"/>
        <v>0</v>
      </c>
      <c r="I33" s="69"/>
      <c r="J33" s="69"/>
      <c r="K33" s="82">
        <f t="shared" si="5"/>
        <v>0</v>
      </c>
      <c r="L33" s="21"/>
    </row>
    <row r="34" spans="2:12" ht="18.75" x14ac:dyDescent="0.3">
      <c r="B34" s="71">
        <v>25</v>
      </c>
      <c r="C34" s="72"/>
      <c r="D34" s="73"/>
      <c r="E34" s="74"/>
      <c r="F34" s="74"/>
      <c r="G34" s="83">
        <f t="shared" si="3"/>
        <v>0</v>
      </c>
      <c r="H34" s="83">
        <f t="shared" si="4"/>
        <v>0</v>
      </c>
      <c r="I34" s="75"/>
      <c r="J34" s="75"/>
      <c r="K34" s="83">
        <f t="shared" si="5"/>
        <v>0</v>
      </c>
      <c r="L34" s="21"/>
    </row>
    <row r="35" spans="2:12" ht="18.75" x14ac:dyDescent="0.3">
      <c r="B35" s="71">
        <v>26</v>
      </c>
      <c r="C35" s="72"/>
      <c r="D35" s="73"/>
      <c r="E35" s="74"/>
      <c r="F35" s="74"/>
      <c r="G35" s="83">
        <f t="shared" si="3"/>
        <v>0</v>
      </c>
      <c r="H35" s="83">
        <f t="shared" si="4"/>
        <v>0</v>
      </c>
      <c r="I35" s="75"/>
      <c r="J35" s="75"/>
      <c r="K35" s="83">
        <f t="shared" si="5"/>
        <v>0</v>
      </c>
      <c r="L35" s="21"/>
    </row>
    <row r="36" spans="2:12" ht="18.75" x14ac:dyDescent="0.3">
      <c r="B36" s="71">
        <v>27</v>
      </c>
      <c r="C36" s="72"/>
      <c r="D36" s="73"/>
      <c r="E36" s="74"/>
      <c r="F36" s="74"/>
      <c r="G36" s="83">
        <f t="shared" si="3"/>
        <v>0</v>
      </c>
      <c r="H36" s="83">
        <f t="shared" si="4"/>
        <v>0</v>
      </c>
      <c r="I36" s="75"/>
      <c r="J36" s="75"/>
      <c r="K36" s="83">
        <f t="shared" si="5"/>
        <v>0</v>
      </c>
      <c r="L36" s="21"/>
    </row>
    <row r="37" spans="2:12" ht="18.75" x14ac:dyDescent="0.3">
      <c r="B37" s="71">
        <v>28</v>
      </c>
      <c r="C37" s="72"/>
      <c r="D37" s="73"/>
      <c r="E37" s="74"/>
      <c r="F37" s="74"/>
      <c r="G37" s="83">
        <f t="shared" si="3"/>
        <v>0</v>
      </c>
      <c r="H37" s="83">
        <f t="shared" si="4"/>
        <v>0</v>
      </c>
      <c r="I37" s="75"/>
      <c r="J37" s="75"/>
      <c r="K37" s="83">
        <f t="shared" si="5"/>
        <v>0</v>
      </c>
      <c r="L37" s="21"/>
    </row>
    <row r="38" spans="2:12" ht="18.75" x14ac:dyDescent="0.3">
      <c r="B38" s="71">
        <v>29</v>
      </c>
      <c r="C38" s="72"/>
      <c r="D38" s="73"/>
      <c r="E38" s="74"/>
      <c r="F38" s="74"/>
      <c r="G38" s="83">
        <f t="shared" si="3"/>
        <v>0</v>
      </c>
      <c r="H38" s="83">
        <f t="shared" si="4"/>
        <v>0</v>
      </c>
      <c r="I38" s="75"/>
      <c r="J38" s="75"/>
      <c r="K38" s="83">
        <f t="shared" si="5"/>
        <v>0</v>
      </c>
    </row>
    <row r="39" spans="2:12" ht="18.75" x14ac:dyDescent="0.3">
      <c r="B39" s="71">
        <v>30</v>
      </c>
      <c r="C39" s="72"/>
      <c r="D39" s="73"/>
      <c r="E39" s="74"/>
      <c r="F39" s="74"/>
      <c r="G39" s="83">
        <f t="shared" si="3"/>
        <v>0</v>
      </c>
      <c r="H39" s="83">
        <f t="shared" si="4"/>
        <v>0</v>
      </c>
      <c r="I39" s="75"/>
      <c r="J39" s="75"/>
      <c r="K39" s="83">
        <f t="shared" si="5"/>
        <v>0</v>
      </c>
    </row>
  </sheetData>
  <mergeCells count="3">
    <mergeCell ref="B2:K2"/>
    <mergeCell ref="I8:J8"/>
    <mergeCell ref="G6:J6"/>
  </mergeCells>
  <phoneticPr fontId="9" type="noConversion"/>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List Box 5">
              <controlPr defaultSize="0" autoLine="0" autoPict="0">
                <anchor moveWithCells="1">
                  <from>
                    <xdr:col>2</xdr:col>
                    <xdr:colOff>9525</xdr:colOff>
                    <xdr:row>6</xdr:row>
                    <xdr:rowOff>19050</xdr:rowOff>
                  </from>
                  <to>
                    <xdr:col>3</xdr:col>
                    <xdr:colOff>314325</xdr:colOff>
                    <xdr:row>7</xdr:row>
                    <xdr:rowOff>190500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showGridLines="0" workbookViewId="0">
      <selection activeCell="F8" sqref="F8"/>
    </sheetView>
  </sheetViews>
  <sheetFormatPr defaultRowHeight="12.75" x14ac:dyDescent="0.2"/>
  <cols>
    <col min="2" max="2" width="20.5703125" customWidth="1"/>
    <col min="3" max="3" width="16" customWidth="1"/>
  </cols>
  <sheetData>
    <row r="2" spans="2:10" ht="23.25" x14ac:dyDescent="0.2">
      <c r="B2" s="100" t="s">
        <v>32</v>
      </c>
      <c r="C2" s="100"/>
      <c r="D2" s="100"/>
      <c r="E2" s="100"/>
      <c r="F2" s="100"/>
      <c r="G2" s="100"/>
      <c r="H2" s="100"/>
      <c r="I2" s="100"/>
      <c r="J2" s="100"/>
    </row>
    <row r="3" spans="2:10" ht="15" customHeight="1" x14ac:dyDescent="0.2">
      <c r="B3" s="57"/>
      <c r="C3" s="57"/>
      <c r="D3" s="57"/>
      <c r="E3" s="57"/>
      <c r="F3" s="57"/>
      <c r="G3" s="57"/>
      <c r="H3" s="57"/>
      <c r="I3" s="57"/>
      <c r="J3" s="57"/>
    </row>
    <row r="4" spans="2:10" ht="15" customHeight="1" x14ac:dyDescent="0.25">
      <c r="B4" s="101" t="s">
        <v>78</v>
      </c>
      <c r="C4" s="101"/>
      <c r="D4" s="101"/>
      <c r="E4" s="101"/>
      <c r="F4" s="101"/>
      <c r="G4" s="101"/>
      <c r="H4" s="101"/>
      <c r="I4" s="101"/>
      <c r="J4" s="101"/>
    </row>
    <row r="5" spans="2:10" ht="15" customHeight="1" x14ac:dyDescent="0.2">
      <c r="B5" s="57"/>
      <c r="C5" s="57"/>
      <c r="D5" s="57"/>
      <c r="E5" s="57"/>
      <c r="F5" s="57"/>
      <c r="G5" s="57"/>
      <c r="H5" s="57"/>
      <c r="I5" s="57"/>
      <c r="J5" s="57"/>
    </row>
    <row r="6" spans="2:10" x14ac:dyDescent="0.2">
      <c r="B6" s="7" t="s">
        <v>22</v>
      </c>
      <c r="C6" s="85">
        <v>1000</v>
      </c>
      <c r="D6" s="7" t="s">
        <v>23</v>
      </c>
      <c r="E6" s="6"/>
      <c r="F6" s="6"/>
      <c r="G6" s="6"/>
      <c r="H6" s="6"/>
      <c r="I6" s="6"/>
    </row>
    <row r="7" spans="2:10" x14ac:dyDescent="0.2">
      <c r="B7" s="7" t="s">
        <v>24</v>
      </c>
      <c r="C7" s="86">
        <v>0.16</v>
      </c>
      <c r="D7" s="7" t="s">
        <v>27</v>
      </c>
      <c r="E7" s="6"/>
      <c r="F7" s="6"/>
      <c r="G7" s="6"/>
      <c r="H7" s="6"/>
      <c r="I7" s="6"/>
    </row>
    <row r="8" spans="2:10" x14ac:dyDescent="0.2">
      <c r="B8" s="7" t="s">
        <v>25</v>
      </c>
      <c r="C8" s="86">
        <v>0.13</v>
      </c>
      <c r="D8" s="7" t="s">
        <v>28</v>
      </c>
      <c r="E8" s="6"/>
      <c r="F8" s="6"/>
      <c r="G8" s="6"/>
      <c r="H8" s="6"/>
      <c r="I8" s="6"/>
    </row>
    <row r="9" spans="2:10" x14ac:dyDescent="0.2">
      <c r="B9" s="7" t="s">
        <v>26</v>
      </c>
      <c r="C9" s="59">
        <f>C6-(C6*C10)</f>
        <v>960.51724137931024</v>
      </c>
      <c r="D9" s="7" t="s">
        <v>29</v>
      </c>
      <c r="E9" s="6"/>
      <c r="F9" s="6"/>
      <c r="G9" s="6"/>
      <c r="H9" s="6"/>
      <c r="I9" s="6"/>
    </row>
    <row r="10" spans="2:10" ht="15" x14ac:dyDescent="0.25">
      <c r="B10" s="6" t="s">
        <v>0</v>
      </c>
      <c r="C10" s="47">
        <f>1-((1-C7)/(1-C8))+0.005</f>
        <v>3.9482758620689722E-2</v>
      </c>
      <c r="D10" s="7" t="s">
        <v>1</v>
      </c>
      <c r="E10" s="6"/>
      <c r="F10" s="6"/>
      <c r="G10" s="6"/>
      <c r="H10" s="6"/>
      <c r="I10" s="6"/>
    </row>
    <row r="11" spans="2:10" x14ac:dyDescent="0.2">
      <c r="B11" s="6"/>
      <c r="C11" s="6"/>
      <c r="D11" s="6"/>
      <c r="E11" s="6"/>
      <c r="F11" s="6"/>
      <c r="G11" s="6"/>
      <c r="H11" s="6"/>
      <c r="I11" s="6"/>
    </row>
    <row r="12" spans="2:10" x14ac:dyDescent="0.2">
      <c r="B12" s="8"/>
      <c r="C12" s="6"/>
      <c r="D12" s="6"/>
      <c r="E12" s="6"/>
      <c r="F12" s="6"/>
      <c r="G12" s="6"/>
      <c r="H12" s="6"/>
      <c r="I12" s="6"/>
    </row>
    <row r="14" spans="2:10" s="14" customFormat="1" ht="15" customHeight="1" x14ac:dyDescent="0.25">
      <c r="B14" s="55"/>
      <c r="C14" s="55"/>
      <c r="D14" s="55"/>
      <c r="E14" s="55"/>
      <c r="F14" s="55"/>
      <c r="G14" s="55"/>
      <c r="H14" s="55"/>
      <c r="I14" s="55"/>
      <c r="J14" s="55"/>
    </row>
    <row r="18" spans="11:11" x14ac:dyDescent="0.2">
      <c r="K18" s="58"/>
    </row>
  </sheetData>
  <mergeCells count="2">
    <mergeCell ref="B2:J2"/>
    <mergeCell ref="B4:J4"/>
  </mergeCells>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0"/>
  <sheetViews>
    <sheetView showGridLines="0" workbookViewId="0">
      <selection activeCell="E14" sqref="E14:F14"/>
    </sheetView>
  </sheetViews>
  <sheetFormatPr defaultRowHeight="12.75" x14ac:dyDescent="0.2"/>
  <cols>
    <col min="2" max="2" width="27.5703125" customWidth="1"/>
    <col min="3" max="3" width="16" customWidth="1"/>
    <col min="11" max="11" width="11.140625" customWidth="1"/>
  </cols>
  <sheetData>
    <row r="2" spans="2:11" ht="23.25" x14ac:dyDescent="0.2">
      <c r="B2" s="100" t="s">
        <v>39</v>
      </c>
      <c r="C2" s="100"/>
      <c r="D2" s="100"/>
      <c r="E2" s="100"/>
      <c r="F2" s="100"/>
      <c r="G2" s="100"/>
      <c r="H2" s="100"/>
      <c r="I2" s="100"/>
      <c r="J2" s="100"/>
      <c r="K2" s="100"/>
    </row>
    <row r="3" spans="2:11" ht="15" customHeight="1" x14ac:dyDescent="0.2">
      <c r="B3" s="45"/>
      <c r="C3" s="45"/>
      <c r="D3" s="45"/>
      <c r="E3" s="45"/>
      <c r="F3" s="45"/>
      <c r="G3" s="45"/>
      <c r="H3" s="45"/>
      <c r="I3" s="45"/>
      <c r="J3" s="45"/>
      <c r="K3" s="45"/>
    </row>
    <row r="4" spans="2:11" ht="15" customHeight="1" x14ac:dyDescent="0.25">
      <c r="B4" s="101" t="s">
        <v>78</v>
      </c>
      <c r="C4" s="101"/>
      <c r="D4" s="101"/>
      <c r="E4" s="101"/>
      <c r="F4" s="101"/>
      <c r="G4" s="101"/>
      <c r="H4" s="101"/>
      <c r="I4" s="101"/>
      <c r="J4" s="101"/>
      <c r="K4" s="101"/>
    </row>
    <row r="5" spans="2:11" ht="15" customHeight="1" x14ac:dyDescent="0.25">
      <c r="B5" s="46"/>
      <c r="C5" s="46"/>
      <c r="D5" s="46"/>
      <c r="E5" s="46"/>
      <c r="F5" s="46"/>
      <c r="G5" s="46"/>
      <c r="H5" s="46"/>
      <c r="I5" s="46"/>
      <c r="J5" s="46"/>
      <c r="K5" s="46"/>
    </row>
    <row r="6" spans="2:11" x14ac:dyDescent="0.2">
      <c r="B6" s="7" t="s">
        <v>22</v>
      </c>
      <c r="C6" s="85">
        <v>1</v>
      </c>
      <c r="D6" s="7" t="s">
        <v>23</v>
      </c>
      <c r="E6" s="6"/>
      <c r="F6" s="6"/>
      <c r="G6" s="6"/>
      <c r="H6" s="6"/>
      <c r="I6" s="6"/>
    </row>
    <row r="7" spans="2:11" x14ac:dyDescent="0.2">
      <c r="B7" s="7" t="s">
        <v>24</v>
      </c>
      <c r="C7" s="86">
        <v>0.2</v>
      </c>
      <c r="D7" s="7" t="s">
        <v>27</v>
      </c>
      <c r="E7" s="6"/>
      <c r="F7" s="6"/>
      <c r="G7" s="6"/>
      <c r="H7" s="6"/>
      <c r="I7" s="6"/>
    </row>
    <row r="8" spans="2:11" x14ac:dyDescent="0.2">
      <c r="B8" s="7" t="s">
        <v>25</v>
      </c>
      <c r="C8" s="86">
        <v>0.15</v>
      </c>
      <c r="D8" s="7" t="s">
        <v>28</v>
      </c>
      <c r="E8" s="6"/>
      <c r="F8" s="6"/>
      <c r="G8" s="6"/>
      <c r="H8" s="6"/>
      <c r="I8" s="6"/>
    </row>
    <row r="9" spans="2:11" ht="15" x14ac:dyDescent="0.25">
      <c r="B9" s="7" t="s">
        <v>26</v>
      </c>
      <c r="C9" s="61">
        <f>C6-(C6*C10)</f>
        <v>0.93617647058823539</v>
      </c>
      <c r="D9" s="7" t="s">
        <v>2</v>
      </c>
      <c r="E9" s="6"/>
      <c r="F9" s="6"/>
      <c r="G9" s="6"/>
      <c r="H9" s="6"/>
      <c r="I9" s="6"/>
    </row>
    <row r="10" spans="2:11" ht="15" x14ac:dyDescent="0.25">
      <c r="B10" s="6" t="s">
        <v>0</v>
      </c>
      <c r="C10" s="47">
        <f>1-((1-C7)/(1-C8))+0.005</f>
        <v>6.3823529411764612E-2</v>
      </c>
      <c r="D10" s="8" t="s">
        <v>11</v>
      </c>
      <c r="E10" s="6"/>
      <c r="F10" s="6"/>
      <c r="G10" s="6"/>
      <c r="H10" s="6"/>
      <c r="I10" s="6"/>
    </row>
    <row r="11" spans="2:11" ht="15" x14ac:dyDescent="0.25">
      <c r="B11" s="6" t="s">
        <v>3</v>
      </c>
      <c r="C11" s="87">
        <v>3.2</v>
      </c>
      <c r="D11" s="7" t="s">
        <v>4</v>
      </c>
      <c r="E11" s="6"/>
      <c r="F11" s="6"/>
      <c r="G11" s="6"/>
      <c r="H11" s="6"/>
      <c r="I11" s="6"/>
    </row>
    <row r="12" spans="2:11" ht="15" x14ac:dyDescent="0.25">
      <c r="B12" s="6" t="s">
        <v>5</v>
      </c>
      <c r="C12" s="88">
        <v>5</v>
      </c>
      <c r="D12" s="8" t="s">
        <v>7</v>
      </c>
      <c r="E12" s="6"/>
      <c r="F12" s="6"/>
      <c r="G12" s="6"/>
      <c r="H12" s="6"/>
      <c r="I12" s="6"/>
    </row>
    <row r="13" spans="2:11" ht="15" x14ac:dyDescent="0.25">
      <c r="B13" s="7" t="s">
        <v>6</v>
      </c>
      <c r="C13" s="89">
        <v>5.0000000000000001E-3</v>
      </c>
      <c r="D13" s="7" t="s">
        <v>31</v>
      </c>
      <c r="E13" s="6"/>
      <c r="F13" s="6"/>
      <c r="G13" s="6"/>
      <c r="H13" s="6"/>
      <c r="I13" s="6"/>
    </row>
    <row r="14" spans="2:11" ht="15" x14ac:dyDescent="0.25">
      <c r="B14" s="7" t="s">
        <v>30</v>
      </c>
      <c r="C14" s="49">
        <f>((C7-C8)/C13*(C12/100))*100</f>
        <v>50.000000000000021</v>
      </c>
      <c r="D14" s="8" t="s">
        <v>8</v>
      </c>
      <c r="E14" s="6"/>
      <c r="F14" s="6"/>
      <c r="G14" s="6"/>
      <c r="H14" s="6"/>
      <c r="I14" s="6"/>
    </row>
    <row r="15" spans="2:11" ht="15" x14ac:dyDescent="0.25">
      <c r="B15" s="8" t="s">
        <v>9</v>
      </c>
      <c r="C15" s="50">
        <f>C11*C10*100</f>
        <v>20.423529411764676</v>
      </c>
      <c r="D15" s="7" t="s">
        <v>10</v>
      </c>
      <c r="E15" s="6"/>
      <c r="F15" s="6"/>
      <c r="G15" s="6"/>
      <c r="H15" s="6"/>
      <c r="I15" s="6"/>
    </row>
    <row r="16" spans="2:11" ht="15" x14ac:dyDescent="0.25">
      <c r="B16" s="8" t="s">
        <v>12</v>
      </c>
      <c r="C16" s="51">
        <f>C15-C14</f>
        <v>-29.576470588235345</v>
      </c>
      <c r="D16" s="8" t="s">
        <v>13</v>
      </c>
      <c r="E16" s="6"/>
      <c r="F16" s="6"/>
      <c r="G16" s="6"/>
      <c r="H16" s="6"/>
      <c r="I16" s="6"/>
    </row>
    <row r="17" spans="2:11" ht="15" x14ac:dyDescent="0.25">
      <c r="B17" s="7" t="s">
        <v>33</v>
      </c>
      <c r="C17" s="90">
        <v>1.3</v>
      </c>
      <c r="D17" s="8" t="s">
        <v>34</v>
      </c>
      <c r="E17" s="6"/>
      <c r="F17" s="6"/>
      <c r="G17" s="6"/>
      <c r="H17" s="6"/>
      <c r="I17" s="6"/>
    </row>
    <row r="18" spans="2:11" ht="15" x14ac:dyDescent="0.25">
      <c r="B18" s="8" t="s">
        <v>35</v>
      </c>
      <c r="C18" s="52">
        <f>((C7-C8)/0.01*0.02*C17)*100</f>
        <v>13.000000000000005</v>
      </c>
      <c r="D18" s="7" t="s">
        <v>36</v>
      </c>
      <c r="E18" s="6"/>
      <c r="F18" s="6"/>
      <c r="G18" s="6"/>
      <c r="H18" s="6"/>
      <c r="I18" s="6"/>
    </row>
    <row r="19" spans="2:11" ht="15" x14ac:dyDescent="0.25">
      <c r="B19" s="7" t="s">
        <v>38</v>
      </c>
      <c r="C19" s="53">
        <f>C14-C15-C18</f>
        <v>16.576470588235338</v>
      </c>
      <c r="D19" s="8" t="s">
        <v>37</v>
      </c>
      <c r="E19" s="6"/>
      <c r="F19" s="6"/>
      <c r="G19" s="6"/>
      <c r="H19" s="6"/>
      <c r="I19" s="6"/>
    </row>
    <row r="20" spans="2:11" x14ac:dyDescent="0.2">
      <c r="B20" s="8"/>
      <c r="C20" s="6"/>
      <c r="D20" s="6"/>
      <c r="E20" s="6"/>
      <c r="F20" s="6"/>
      <c r="G20" s="6"/>
      <c r="H20" s="6"/>
      <c r="I20" s="6"/>
    </row>
    <row r="21" spans="2:11" x14ac:dyDescent="0.2">
      <c r="B21" s="8"/>
      <c r="C21" s="6"/>
      <c r="D21" s="6"/>
      <c r="E21" s="6"/>
      <c r="F21" s="6"/>
      <c r="G21" s="6"/>
      <c r="H21" s="6"/>
      <c r="I21" s="6"/>
    </row>
    <row r="22" spans="2:11" s="19" customFormat="1" x14ac:dyDescent="0.2">
      <c r="B22" s="20"/>
      <c r="C22" s="16"/>
      <c r="D22" s="17"/>
      <c r="E22" s="18"/>
      <c r="F22" s="18"/>
      <c r="G22" s="18"/>
      <c r="H22" s="18"/>
      <c r="I22" s="18"/>
    </row>
    <row r="23" spans="2:11" s="19" customFormat="1" x14ac:dyDescent="0.2">
      <c r="B23" s="20"/>
      <c r="C23" s="16"/>
      <c r="D23" s="17"/>
      <c r="E23" s="18"/>
      <c r="F23" s="18"/>
      <c r="G23" s="18"/>
      <c r="H23" s="18"/>
      <c r="I23" s="18"/>
    </row>
    <row r="24" spans="2:11" s="19" customFormat="1" x14ac:dyDescent="0.2">
      <c r="B24" s="20"/>
      <c r="C24" s="16"/>
      <c r="D24" s="17"/>
      <c r="E24" s="18"/>
      <c r="F24" s="18"/>
      <c r="G24" s="18"/>
      <c r="H24" s="18"/>
      <c r="I24" s="18"/>
    </row>
    <row r="25" spans="2:11" s="19" customFormat="1" x14ac:dyDescent="0.2">
      <c r="B25" s="20"/>
    </row>
    <row r="26" spans="2:11" ht="23.25" customHeight="1" x14ac:dyDescent="0.2"/>
    <row r="27" spans="2:11" s="14" customFormat="1" ht="15" customHeight="1" x14ac:dyDescent="0.25">
      <c r="B27" s="54"/>
      <c r="C27" s="55"/>
      <c r="D27" s="55"/>
      <c r="E27" s="55"/>
      <c r="F27" s="55"/>
      <c r="G27" s="55"/>
      <c r="H27" s="55"/>
      <c r="I27" s="55"/>
      <c r="J27" s="55"/>
      <c r="K27" s="55"/>
    </row>
    <row r="29" spans="2:11" x14ac:dyDescent="0.2">
      <c r="E29" s="10"/>
    </row>
    <row r="30" spans="2:11" x14ac:dyDescent="0.2">
      <c r="F30" s="15"/>
    </row>
  </sheetData>
  <mergeCells count="2">
    <mergeCell ref="B2:K2"/>
    <mergeCell ref="B4:K4"/>
  </mergeCells>
  <phoneticPr fontId="0"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showGridLines="0" workbookViewId="0">
      <selection activeCell="C11" activeCellId="1" sqref="C6:C8 C11:C13"/>
    </sheetView>
  </sheetViews>
  <sheetFormatPr defaultRowHeight="12.75" x14ac:dyDescent="0.2"/>
  <cols>
    <col min="2" max="2" width="27.5703125" customWidth="1"/>
    <col min="3" max="3" width="16" customWidth="1"/>
    <col min="9" max="9" width="11" customWidth="1"/>
  </cols>
  <sheetData>
    <row r="2" spans="2:9" ht="23.25" x14ac:dyDescent="0.2">
      <c r="B2" s="100" t="s">
        <v>14</v>
      </c>
      <c r="C2" s="100"/>
      <c r="D2" s="100"/>
      <c r="E2" s="100"/>
      <c r="F2" s="100"/>
      <c r="G2" s="100"/>
      <c r="H2" s="100"/>
      <c r="I2" s="100"/>
    </row>
    <row r="3" spans="2:9" s="56" customFormat="1" ht="15" customHeight="1" x14ac:dyDescent="0.2">
      <c r="B3" s="45"/>
      <c r="C3" s="45"/>
      <c r="D3" s="45"/>
      <c r="E3" s="45"/>
      <c r="F3" s="45"/>
      <c r="G3" s="45"/>
      <c r="H3" s="45"/>
    </row>
    <row r="4" spans="2:9" s="56" customFormat="1" ht="15" customHeight="1" x14ac:dyDescent="0.25">
      <c r="B4" s="101" t="s">
        <v>78</v>
      </c>
      <c r="C4" s="101"/>
      <c r="D4" s="101"/>
      <c r="E4" s="101"/>
      <c r="F4" s="101"/>
      <c r="G4" s="101"/>
      <c r="H4" s="101"/>
      <c r="I4" s="101"/>
    </row>
    <row r="5" spans="2:9" s="56" customFormat="1" ht="15" customHeight="1" x14ac:dyDescent="0.2">
      <c r="B5" s="45"/>
      <c r="C5" s="45"/>
      <c r="D5" s="45"/>
      <c r="E5" s="45"/>
      <c r="F5" s="45"/>
      <c r="G5" s="45"/>
      <c r="H5" s="45"/>
    </row>
    <row r="6" spans="2:9" x14ac:dyDescent="0.2">
      <c r="B6" s="7" t="s">
        <v>22</v>
      </c>
      <c r="C6" s="85">
        <v>1</v>
      </c>
      <c r="D6" s="7" t="s">
        <v>23</v>
      </c>
      <c r="E6" s="6"/>
      <c r="F6" s="6"/>
      <c r="G6" s="6"/>
      <c r="H6" s="6"/>
      <c r="I6" s="6"/>
    </row>
    <row r="7" spans="2:9" x14ac:dyDescent="0.2">
      <c r="B7" s="7" t="s">
        <v>24</v>
      </c>
      <c r="C7" s="86">
        <v>0.18</v>
      </c>
      <c r="D7" s="7" t="s">
        <v>27</v>
      </c>
      <c r="E7" s="6"/>
      <c r="F7" s="6"/>
      <c r="G7" s="6"/>
      <c r="H7" s="6"/>
      <c r="I7" s="6"/>
    </row>
    <row r="8" spans="2:9" x14ac:dyDescent="0.2">
      <c r="B8" s="7" t="s">
        <v>25</v>
      </c>
      <c r="C8" s="86">
        <v>0.15</v>
      </c>
      <c r="D8" s="7" t="s">
        <v>28</v>
      </c>
      <c r="E8" s="6"/>
      <c r="F8" s="6"/>
      <c r="G8" s="6"/>
      <c r="H8" s="6"/>
      <c r="I8" s="6"/>
    </row>
    <row r="9" spans="2:9" ht="15" x14ac:dyDescent="0.25">
      <c r="B9" s="7" t="s">
        <v>26</v>
      </c>
      <c r="C9" s="48">
        <f>C6-(C6*C10)</f>
        <v>0.9597058823529413</v>
      </c>
      <c r="D9" s="7" t="s">
        <v>2</v>
      </c>
      <c r="E9" s="6"/>
      <c r="F9" s="6"/>
      <c r="G9" s="6"/>
      <c r="H9" s="6"/>
      <c r="I9" s="6"/>
    </row>
    <row r="10" spans="2:9" ht="15" x14ac:dyDescent="0.25">
      <c r="B10" s="6" t="s">
        <v>0</v>
      </c>
      <c r="C10" s="47">
        <f>1-((1-C7)/(1-C8))+0.005</f>
        <v>4.0294117647058696E-2</v>
      </c>
      <c r="D10" s="8" t="s">
        <v>11</v>
      </c>
      <c r="E10" s="6"/>
      <c r="F10" s="6"/>
      <c r="G10" s="6"/>
      <c r="H10" s="6"/>
      <c r="I10" s="6"/>
    </row>
    <row r="11" spans="2:9" ht="15" x14ac:dyDescent="0.25">
      <c r="B11" s="6" t="s">
        <v>3</v>
      </c>
      <c r="C11" s="87">
        <v>3.2</v>
      </c>
      <c r="D11" s="7" t="s">
        <v>4</v>
      </c>
      <c r="E11" s="6"/>
      <c r="F11" s="6"/>
      <c r="G11" s="6"/>
      <c r="H11" s="6"/>
      <c r="I11" s="6"/>
    </row>
    <row r="12" spans="2:9" ht="15" x14ac:dyDescent="0.25">
      <c r="B12" s="6" t="s">
        <v>5</v>
      </c>
      <c r="C12" s="88">
        <v>5</v>
      </c>
      <c r="D12" s="8" t="s">
        <v>7</v>
      </c>
      <c r="E12" s="6"/>
      <c r="F12" s="6"/>
      <c r="G12" s="6"/>
      <c r="H12" s="6"/>
      <c r="I12" s="6"/>
    </row>
    <row r="13" spans="2:9" ht="15" x14ac:dyDescent="0.25">
      <c r="B13" s="7" t="s">
        <v>6</v>
      </c>
      <c r="C13" s="89">
        <v>5.0000000000000001E-3</v>
      </c>
      <c r="D13" s="7" t="s">
        <v>31</v>
      </c>
      <c r="E13" s="6"/>
      <c r="F13" s="6"/>
      <c r="G13" s="6"/>
      <c r="H13" s="6"/>
      <c r="I13" s="6"/>
    </row>
    <row r="14" spans="2:9" ht="15" x14ac:dyDescent="0.25">
      <c r="B14" s="7" t="s">
        <v>30</v>
      </c>
      <c r="C14" s="49">
        <f>((C7-C8)/C13*(C12/100))*100</f>
        <v>30.000000000000004</v>
      </c>
      <c r="D14" s="8" t="s">
        <v>8</v>
      </c>
      <c r="E14" s="6"/>
      <c r="F14" s="6"/>
      <c r="G14" s="6"/>
      <c r="H14" s="6"/>
      <c r="I14" s="6"/>
    </row>
    <row r="15" spans="2:9" ht="15" x14ac:dyDescent="0.25">
      <c r="B15" s="8" t="s">
        <v>9</v>
      </c>
      <c r="C15" s="50">
        <f>C11*C10*100</f>
        <v>12.894117647058783</v>
      </c>
      <c r="D15" s="7" t="s">
        <v>10</v>
      </c>
      <c r="E15" s="6"/>
      <c r="F15" s="6"/>
      <c r="G15" s="6"/>
      <c r="H15" s="6"/>
      <c r="I15" s="6"/>
    </row>
    <row r="16" spans="2:9" ht="15" x14ac:dyDescent="0.25">
      <c r="B16" s="8" t="s">
        <v>12</v>
      </c>
      <c r="C16" s="51">
        <f>C15-C14</f>
        <v>-17.105882352941222</v>
      </c>
      <c r="D16" s="8" t="s">
        <v>13</v>
      </c>
      <c r="E16" s="6"/>
      <c r="F16" s="6"/>
      <c r="G16" s="6"/>
      <c r="H16" s="6"/>
      <c r="I16" s="6"/>
    </row>
    <row r="17" spans="2:9" ht="15" x14ac:dyDescent="0.25">
      <c r="B17" s="6"/>
      <c r="C17" s="9"/>
      <c r="D17" s="7"/>
      <c r="E17" s="6"/>
      <c r="F17" s="6"/>
      <c r="G17" s="6"/>
      <c r="H17" s="6"/>
      <c r="I17" s="6"/>
    </row>
    <row r="18" spans="2:9" x14ac:dyDescent="0.2">
      <c r="B18" s="8"/>
      <c r="C18" s="6"/>
      <c r="D18" s="6"/>
      <c r="E18" s="6"/>
      <c r="F18" s="6"/>
      <c r="G18" s="6"/>
      <c r="H18" s="6"/>
      <c r="I18" s="6"/>
    </row>
    <row r="20" spans="2:9" s="14" customFormat="1" ht="15" customHeight="1" x14ac:dyDescent="0.25">
      <c r="B20" s="55"/>
      <c r="C20" s="55"/>
      <c r="D20" s="55"/>
      <c r="E20" s="55"/>
      <c r="F20" s="55"/>
      <c r="G20" s="55"/>
      <c r="H20" s="55"/>
      <c r="I20" s="55"/>
    </row>
    <row r="22" spans="2:9" x14ac:dyDescent="0.2">
      <c r="E22" s="10"/>
    </row>
  </sheetData>
  <mergeCells count="2">
    <mergeCell ref="B2:I2"/>
    <mergeCell ref="B4:I4"/>
  </mergeCells>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01"/>
  <sheetViews>
    <sheetView showGridLines="0" workbookViewId="0">
      <selection activeCell="N7" sqref="N7"/>
    </sheetView>
  </sheetViews>
  <sheetFormatPr defaultRowHeight="12.75" x14ac:dyDescent="0.2"/>
  <cols>
    <col min="2" max="2" width="25.5703125" customWidth="1"/>
    <col min="12" max="12" width="10.42578125" customWidth="1"/>
  </cols>
  <sheetData>
    <row r="2" spans="2:16" ht="23.25" customHeight="1" x14ac:dyDescent="0.2">
      <c r="B2" s="102" t="s">
        <v>75</v>
      </c>
      <c r="C2" s="102"/>
      <c r="D2" s="102"/>
      <c r="E2" s="102"/>
      <c r="F2" s="102"/>
      <c r="G2" s="102"/>
      <c r="H2" s="102"/>
      <c r="I2" s="102"/>
      <c r="J2" s="102"/>
      <c r="K2" s="102"/>
      <c r="L2" s="102"/>
    </row>
    <row r="3" spans="2:16" ht="15" customHeight="1" x14ac:dyDescent="0.2">
      <c r="B3" s="102"/>
      <c r="C3" s="102"/>
      <c r="D3" s="102"/>
      <c r="E3" s="102"/>
      <c r="F3" s="102"/>
      <c r="G3" s="102"/>
      <c r="H3" s="102"/>
      <c r="I3" s="102"/>
      <c r="J3" s="102"/>
      <c r="K3" s="102"/>
      <c r="L3" s="102"/>
    </row>
    <row r="4" spans="2:16" ht="14.25" x14ac:dyDescent="0.2">
      <c r="B4" s="3"/>
      <c r="C4" s="2"/>
      <c r="D4" s="2"/>
      <c r="E4" s="2"/>
      <c r="F4" s="2"/>
      <c r="G4" s="2"/>
      <c r="H4" s="2"/>
      <c r="I4" s="2"/>
      <c r="J4" s="2"/>
      <c r="K4" s="2"/>
      <c r="L4" s="2"/>
    </row>
    <row r="5" spans="2:16" ht="15" customHeight="1" x14ac:dyDescent="0.2">
      <c r="C5" s="103" t="s">
        <v>76</v>
      </c>
      <c r="D5" s="103"/>
      <c r="E5" s="103"/>
      <c r="F5" s="103"/>
      <c r="G5" s="103"/>
      <c r="H5" s="103"/>
      <c r="I5" s="103"/>
      <c r="J5" s="103"/>
      <c r="K5" s="103"/>
      <c r="L5" s="103"/>
    </row>
    <row r="6" spans="2:16" ht="14.25" customHeight="1" x14ac:dyDescent="0.2">
      <c r="C6" s="113">
        <v>0.11</v>
      </c>
      <c r="D6" s="113">
        <v>0.115</v>
      </c>
      <c r="E6" s="113">
        <v>0.12</v>
      </c>
      <c r="F6" s="113">
        <v>0.125</v>
      </c>
      <c r="G6" s="113">
        <v>0.13</v>
      </c>
      <c r="H6" s="113">
        <v>0.13500000000000001</v>
      </c>
      <c r="I6" s="113">
        <v>0.14000000000000001</v>
      </c>
      <c r="J6" s="113">
        <v>0.14499999999999999</v>
      </c>
      <c r="K6" s="113">
        <v>0.15</v>
      </c>
      <c r="L6" s="113">
        <v>0.155</v>
      </c>
    </row>
    <row r="7" spans="2:16" ht="14.25" x14ac:dyDescent="0.2">
      <c r="B7" s="112">
        <v>0.11</v>
      </c>
      <c r="C7" s="60">
        <f>IF($B7&lt;=C$6,0,100-((1-$B7)/(1-C$6))*100+0.5)</f>
        <v>0</v>
      </c>
      <c r="D7" s="60">
        <f t="shared" ref="C7:L16" si="0">IF($B7&lt;=D$6,0,100-((1-$B7)/(1-D$6))*100+0.5)</f>
        <v>0</v>
      </c>
      <c r="E7" s="60">
        <f t="shared" si="0"/>
        <v>0</v>
      </c>
      <c r="F7" s="60">
        <f t="shared" si="0"/>
        <v>0</v>
      </c>
      <c r="G7" s="60">
        <f t="shared" si="0"/>
        <v>0</v>
      </c>
      <c r="H7" s="60">
        <f t="shared" si="0"/>
        <v>0</v>
      </c>
      <c r="I7" s="60">
        <f t="shared" si="0"/>
        <v>0</v>
      </c>
      <c r="J7" s="60">
        <f t="shared" si="0"/>
        <v>0</v>
      </c>
      <c r="K7" s="60">
        <f t="shared" si="0"/>
        <v>0</v>
      </c>
      <c r="L7" s="60">
        <f t="shared" si="0"/>
        <v>0</v>
      </c>
      <c r="M7" s="1"/>
      <c r="N7" s="111"/>
      <c r="O7" s="1"/>
      <c r="P7" s="1"/>
    </row>
    <row r="8" spans="2:16" ht="14.25" x14ac:dyDescent="0.2">
      <c r="B8" s="112">
        <v>0.115</v>
      </c>
      <c r="C8" s="60">
        <f t="shared" si="0"/>
        <v>1.0617977528089853</v>
      </c>
      <c r="D8" s="60">
        <f t="shared" si="0"/>
        <v>0</v>
      </c>
      <c r="E8" s="60">
        <f t="shared" si="0"/>
        <v>0</v>
      </c>
      <c r="F8" s="60">
        <f t="shared" si="0"/>
        <v>0</v>
      </c>
      <c r="G8" s="60">
        <f t="shared" si="0"/>
        <v>0</v>
      </c>
      <c r="H8" s="60">
        <f t="shared" si="0"/>
        <v>0</v>
      </c>
      <c r="I8" s="60">
        <f t="shared" si="0"/>
        <v>0</v>
      </c>
      <c r="J8" s="60">
        <f t="shared" si="0"/>
        <v>0</v>
      </c>
      <c r="K8" s="60">
        <f t="shared" si="0"/>
        <v>0</v>
      </c>
      <c r="L8" s="60">
        <f t="shared" si="0"/>
        <v>0</v>
      </c>
      <c r="M8" s="1"/>
      <c r="N8" s="1"/>
      <c r="O8" s="1"/>
      <c r="P8" s="1"/>
    </row>
    <row r="9" spans="2:16" ht="14.25" x14ac:dyDescent="0.2">
      <c r="B9" s="112">
        <v>0.12</v>
      </c>
      <c r="C9" s="60">
        <f t="shared" si="0"/>
        <v>1.6235955056179847</v>
      </c>
      <c r="D9" s="60">
        <f t="shared" si="0"/>
        <v>1.0649717514124291</v>
      </c>
      <c r="E9" s="60">
        <f>IF($B9&lt;=E$6,0,100-((1-$B9)/(1-E$6))*100+0.5)</f>
        <v>0</v>
      </c>
      <c r="F9" s="60">
        <f t="shared" si="0"/>
        <v>0</v>
      </c>
      <c r="G9" s="60">
        <f t="shared" si="0"/>
        <v>0</v>
      </c>
      <c r="H9" s="60">
        <f t="shared" si="0"/>
        <v>0</v>
      </c>
      <c r="I9" s="60">
        <f t="shared" si="0"/>
        <v>0</v>
      </c>
      <c r="J9" s="60">
        <f t="shared" si="0"/>
        <v>0</v>
      </c>
      <c r="K9" s="60">
        <f t="shared" si="0"/>
        <v>0</v>
      </c>
      <c r="L9" s="60">
        <f t="shared" si="0"/>
        <v>0</v>
      </c>
      <c r="M9" s="1"/>
      <c r="N9" s="1"/>
      <c r="O9" s="1"/>
      <c r="P9" s="1"/>
    </row>
    <row r="10" spans="2:16" ht="14.25" x14ac:dyDescent="0.2">
      <c r="B10" s="112">
        <v>0.125</v>
      </c>
      <c r="C10" s="60">
        <f t="shared" si="0"/>
        <v>2.18539325842697</v>
      </c>
      <c r="D10" s="60">
        <f t="shared" si="0"/>
        <v>1.6299435028248581</v>
      </c>
      <c r="E10" s="60">
        <f t="shared" si="0"/>
        <v>1.0681818181818272</v>
      </c>
      <c r="F10" s="60">
        <f t="shared" si="0"/>
        <v>0</v>
      </c>
      <c r="G10" s="60">
        <f t="shared" si="0"/>
        <v>0</v>
      </c>
      <c r="H10" s="60">
        <f t="shared" si="0"/>
        <v>0</v>
      </c>
      <c r="I10" s="60">
        <f t="shared" si="0"/>
        <v>0</v>
      </c>
      <c r="J10" s="60">
        <f t="shared" si="0"/>
        <v>0</v>
      </c>
      <c r="K10" s="60">
        <f t="shared" si="0"/>
        <v>0</v>
      </c>
      <c r="L10" s="60">
        <f t="shared" si="0"/>
        <v>0</v>
      </c>
      <c r="M10" s="1"/>
      <c r="N10" s="1"/>
      <c r="O10" s="1"/>
      <c r="P10" s="1"/>
    </row>
    <row r="11" spans="2:16" ht="14.25" x14ac:dyDescent="0.2">
      <c r="B11" s="112">
        <v>0.13</v>
      </c>
      <c r="C11" s="60">
        <f t="shared" si="0"/>
        <v>2.7471910112359552</v>
      </c>
      <c r="D11" s="60">
        <f t="shared" si="0"/>
        <v>2.1949152542373014</v>
      </c>
      <c r="E11" s="60">
        <f t="shared" si="0"/>
        <v>1.6363636363636402</v>
      </c>
      <c r="F11" s="60">
        <f t="shared" si="0"/>
        <v>1.0714285714285694</v>
      </c>
      <c r="G11" s="60">
        <f t="shared" si="0"/>
        <v>0</v>
      </c>
      <c r="H11" s="60">
        <f t="shared" si="0"/>
        <v>0</v>
      </c>
      <c r="I11" s="60">
        <f t="shared" si="0"/>
        <v>0</v>
      </c>
      <c r="J11" s="60">
        <f t="shared" si="0"/>
        <v>0</v>
      </c>
      <c r="K11" s="60">
        <f t="shared" si="0"/>
        <v>0</v>
      </c>
      <c r="L11" s="60">
        <f t="shared" si="0"/>
        <v>0</v>
      </c>
      <c r="M11" s="1"/>
      <c r="N11" s="1"/>
      <c r="O11" s="1"/>
      <c r="P11" s="1"/>
    </row>
    <row r="12" spans="2:16" ht="14.25" x14ac:dyDescent="0.2">
      <c r="B12" s="112">
        <v>0.13500000000000001</v>
      </c>
      <c r="C12" s="60">
        <f t="shared" si="0"/>
        <v>3.3089887640449547</v>
      </c>
      <c r="D12" s="60">
        <f t="shared" si="0"/>
        <v>2.7598870056497162</v>
      </c>
      <c r="E12" s="60">
        <f t="shared" si="0"/>
        <v>2.2045454545454533</v>
      </c>
      <c r="F12" s="60">
        <f t="shared" si="0"/>
        <v>1.6428571428571388</v>
      </c>
      <c r="G12" s="60">
        <f t="shared" si="0"/>
        <v>1.0747126436781684</v>
      </c>
      <c r="H12" s="60">
        <f t="shared" si="0"/>
        <v>0</v>
      </c>
      <c r="I12" s="60">
        <f t="shared" si="0"/>
        <v>0</v>
      </c>
      <c r="J12" s="60">
        <f t="shared" si="0"/>
        <v>0</v>
      </c>
      <c r="K12" s="60">
        <f t="shared" si="0"/>
        <v>0</v>
      </c>
      <c r="L12" s="60">
        <f t="shared" si="0"/>
        <v>0</v>
      </c>
      <c r="M12" s="1"/>
      <c r="N12" s="1"/>
      <c r="O12" s="1"/>
      <c r="P12" s="1"/>
    </row>
    <row r="13" spans="2:16" ht="14.25" x14ac:dyDescent="0.2">
      <c r="B13" s="112">
        <v>0.14000000000000001</v>
      </c>
      <c r="C13" s="60">
        <f t="shared" si="0"/>
        <v>3.8707865168539399</v>
      </c>
      <c r="D13" s="60">
        <f t="shared" si="0"/>
        <v>3.3248587570621595</v>
      </c>
      <c r="E13" s="60">
        <f t="shared" si="0"/>
        <v>2.7727272727272663</v>
      </c>
      <c r="F13" s="60">
        <f t="shared" si="0"/>
        <v>2.2142857142857082</v>
      </c>
      <c r="G13" s="60">
        <f t="shared" si="0"/>
        <v>1.6494252873563227</v>
      </c>
      <c r="H13" s="60">
        <f t="shared" si="0"/>
        <v>1.0780346820809257</v>
      </c>
      <c r="I13" s="60">
        <f t="shared" si="0"/>
        <v>0</v>
      </c>
      <c r="J13" s="60">
        <f t="shared" si="0"/>
        <v>0</v>
      </c>
      <c r="K13" s="60">
        <f t="shared" si="0"/>
        <v>0</v>
      </c>
      <c r="L13" s="60">
        <f t="shared" si="0"/>
        <v>0</v>
      </c>
      <c r="M13" s="1"/>
      <c r="N13" s="1"/>
      <c r="O13" s="1"/>
      <c r="P13" s="1"/>
    </row>
    <row r="14" spans="2:16" ht="14.25" x14ac:dyDescent="0.2">
      <c r="B14" s="112">
        <v>0.14499999999999999</v>
      </c>
      <c r="C14" s="60">
        <f t="shared" si="0"/>
        <v>4.4325842696629252</v>
      </c>
      <c r="D14" s="60">
        <f t="shared" si="0"/>
        <v>3.8898305084745743</v>
      </c>
      <c r="E14" s="60">
        <f t="shared" si="0"/>
        <v>3.3409090909090935</v>
      </c>
      <c r="F14" s="60">
        <f t="shared" si="0"/>
        <v>2.7857142857142918</v>
      </c>
      <c r="G14" s="60">
        <f t="shared" si="0"/>
        <v>2.2241379310344911</v>
      </c>
      <c r="H14" s="60">
        <f t="shared" si="0"/>
        <v>1.6560693641618514</v>
      </c>
      <c r="I14" s="60">
        <f t="shared" si="0"/>
        <v>1.081395348837205</v>
      </c>
      <c r="J14" s="60">
        <f t="shared" si="0"/>
        <v>0</v>
      </c>
      <c r="K14" s="60">
        <f t="shared" si="0"/>
        <v>0</v>
      </c>
      <c r="L14" s="60">
        <f t="shared" si="0"/>
        <v>0</v>
      </c>
    </row>
    <row r="15" spans="2:16" ht="14.25" x14ac:dyDescent="0.2">
      <c r="B15" s="112">
        <v>0.15</v>
      </c>
      <c r="C15" s="60">
        <f t="shared" si="0"/>
        <v>4.9943820224719104</v>
      </c>
      <c r="D15" s="60"/>
      <c r="E15" s="60">
        <f t="shared" si="0"/>
        <v>3.9090909090909207</v>
      </c>
      <c r="F15" s="60">
        <f t="shared" si="0"/>
        <v>3.3571428571428612</v>
      </c>
      <c r="G15" s="60">
        <f t="shared" si="0"/>
        <v>2.7988505747126453</v>
      </c>
      <c r="H15" s="60">
        <f t="shared" si="0"/>
        <v>2.234104046242777</v>
      </c>
      <c r="I15" s="60">
        <f t="shared" si="0"/>
        <v>1.6627906976744242</v>
      </c>
      <c r="J15" s="60">
        <f t="shared" si="0"/>
        <v>1.0847953216374293</v>
      </c>
      <c r="K15" s="60">
        <f t="shared" si="0"/>
        <v>0</v>
      </c>
      <c r="L15" s="60">
        <f t="shared" si="0"/>
        <v>0</v>
      </c>
    </row>
    <row r="16" spans="2:16" ht="14.25" x14ac:dyDescent="0.2">
      <c r="B16" s="112">
        <v>0.155</v>
      </c>
      <c r="C16" s="60">
        <f t="shared" si="0"/>
        <v>5.5561797752808957</v>
      </c>
      <c r="D16" s="60">
        <f t="shared" si="0"/>
        <v>5.0197740112994325</v>
      </c>
      <c r="E16" s="60">
        <f t="shared" si="0"/>
        <v>4.4772727272727337</v>
      </c>
      <c r="F16" s="60">
        <f t="shared" si="0"/>
        <v>3.9285714285714306</v>
      </c>
      <c r="G16" s="60">
        <f t="shared" si="0"/>
        <v>3.3735632183908137</v>
      </c>
      <c r="H16" s="60">
        <f t="shared" si="0"/>
        <v>2.8121387283237027</v>
      </c>
      <c r="I16" s="60">
        <f t="shared" si="0"/>
        <v>2.2441860465116292</v>
      </c>
      <c r="J16" s="60">
        <f t="shared" si="0"/>
        <v>1.6695906432748586</v>
      </c>
      <c r="K16" s="60">
        <f t="shared" si="0"/>
        <v>1.0882352941176521</v>
      </c>
      <c r="L16" s="60">
        <f t="shared" si="0"/>
        <v>0</v>
      </c>
    </row>
    <row r="17" spans="2:12" ht="14.25" x14ac:dyDescent="0.2">
      <c r="B17" s="112">
        <v>0.16</v>
      </c>
      <c r="C17" s="60">
        <f t="shared" ref="C17:L26" si="1">IF($B17&lt;=C$6,0,100-((1-$B17)/(1-C$6))*100+0.5)</f>
        <v>6.1179775280898951</v>
      </c>
      <c r="D17" s="60">
        <f t="shared" si="1"/>
        <v>5.5847457627118757</v>
      </c>
      <c r="E17" s="60">
        <f t="shared" si="1"/>
        <v>5.0454545454545467</v>
      </c>
      <c r="F17" s="60">
        <f t="shared" si="1"/>
        <v>4.5</v>
      </c>
      <c r="G17" s="60">
        <f t="shared" si="1"/>
        <v>3.948275862068968</v>
      </c>
      <c r="H17" s="60">
        <f t="shared" si="1"/>
        <v>3.3901734104046284</v>
      </c>
      <c r="I17" s="60">
        <f t="shared" si="1"/>
        <v>2.8255813953488484</v>
      </c>
      <c r="J17" s="60">
        <f t="shared" si="1"/>
        <v>2.2543859649122879</v>
      </c>
      <c r="K17" s="60">
        <f t="shared" si="1"/>
        <v>1.6764705882352899</v>
      </c>
      <c r="L17" s="60">
        <f t="shared" si="1"/>
        <v>1.0917159763313578</v>
      </c>
    </row>
    <row r="18" spans="2:12" ht="14.25" x14ac:dyDescent="0.2">
      <c r="B18" s="112">
        <v>0.16500000000000001</v>
      </c>
      <c r="C18" s="60">
        <f t="shared" si="1"/>
        <v>6.6797752808988804</v>
      </c>
      <c r="D18" s="60">
        <f t="shared" si="1"/>
        <v>6.1497175141242906</v>
      </c>
      <c r="E18" s="60">
        <f t="shared" si="1"/>
        <v>5.6136363636363598</v>
      </c>
      <c r="F18" s="60">
        <f t="shared" si="1"/>
        <v>5.0714285714285694</v>
      </c>
      <c r="G18" s="60">
        <f t="shared" si="1"/>
        <v>4.5229885057471222</v>
      </c>
      <c r="H18" s="60">
        <f t="shared" si="1"/>
        <v>3.9682080924855541</v>
      </c>
      <c r="I18" s="60">
        <f t="shared" si="1"/>
        <v>3.4069767441860535</v>
      </c>
      <c r="J18" s="60">
        <f t="shared" si="1"/>
        <v>2.839181286549703</v>
      </c>
      <c r="K18" s="60">
        <f t="shared" si="1"/>
        <v>2.264705882352942</v>
      </c>
      <c r="L18" s="60">
        <f t="shared" si="1"/>
        <v>1.6834319526627297</v>
      </c>
    </row>
    <row r="19" spans="2:12" ht="14.25" x14ac:dyDescent="0.2">
      <c r="B19" s="112">
        <v>0.17</v>
      </c>
      <c r="C19" s="60">
        <f t="shared" si="1"/>
        <v>7.2415730337078656</v>
      </c>
      <c r="D19" s="60">
        <f t="shared" si="1"/>
        <v>6.7146892655367338</v>
      </c>
      <c r="E19" s="60">
        <f t="shared" si="1"/>
        <v>6.181818181818187</v>
      </c>
      <c r="F19" s="60">
        <f t="shared" si="1"/>
        <v>5.642857142857153</v>
      </c>
      <c r="G19" s="60">
        <f t="shared" si="1"/>
        <v>5.0977011494252906</v>
      </c>
      <c r="H19" s="60">
        <f t="shared" si="1"/>
        <v>4.5462427745664797</v>
      </c>
      <c r="I19" s="60">
        <f t="shared" si="1"/>
        <v>3.9883720930232585</v>
      </c>
      <c r="J19" s="60">
        <f t="shared" si="1"/>
        <v>3.4239766081871466</v>
      </c>
      <c r="K19" s="60">
        <f t="shared" si="1"/>
        <v>2.8529411764705941</v>
      </c>
      <c r="L19" s="60">
        <f t="shared" si="1"/>
        <v>2.2751479289940875</v>
      </c>
    </row>
    <row r="20" spans="2:12" ht="14.25" x14ac:dyDescent="0.2">
      <c r="B20" s="112">
        <v>0.17499999999999999</v>
      </c>
      <c r="C20" s="60">
        <f t="shared" si="1"/>
        <v>7.8033707865168651</v>
      </c>
      <c r="D20" s="60">
        <f t="shared" si="1"/>
        <v>7.2796610169491629</v>
      </c>
      <c r="E20" s="60">
        <f t="shared" si="1"/>
        <v>6.75</v>
      </c>
      <c r="F20" s="60">
        <f t="shared" si="1"/>
        <v>6.2142857142857224</v>
      </c>
      <c r="G20" s="60">
        <f t="shared" si="1"/>
        <v>5.6724137931034448</v>
      </c>
      <c r="H20" s="60">
        <f t="shared" si="1"/>
        <v>5.1242774566474054</v>
      </c>
      <c r="I20" s="60">
        <f t="shared" si="1"/>
        <v>4.5697674418604777</v>
      </c>
      <c r="J20" s="60">
        <f t="shared" si="1"/>
        <v>4.0087719298245617</v>
      </c>
      <c r="K20" s="60">
        <f t="shared" si="1"/>
        <v>3.441176470588232</v>
      </c>
      <c r="L20" s="60">
        <f t="shared" si="1"/>
        <v>2.8668639053254452</v>
      </c>
    </row>
    <row r="21" spans="2:12" ht="14.25" x14ac:dyDescent="0.2">
      <c r="B21" s="112">
        <v>0.18</v>
      </c>
      <c r="C21" s="60">
        <f t="shared" si="1"/>
        <v>8.3651685393258362</v>
      </c>
      <c r="D21" s="60">
        <f t="shared" si="1"/>
        <v>7.8446327683615777</v>
      </c>
      <c r="E21" s="60">
        <f t="shared" si="1"/>
        <v>7.318181818181813</v>
      </c>
      <c r="F21" s="60">
        <f t="shared" si="1"/>
        <v>6.7857142857142776</v>
      </c>
      <c r="G21" s="60">
        <f t="shared" si="1"/>
        <v>6.2471264367815991</v>
      </c>
      <c r="H21" s="60">
        <f t="shared" si="1"/>
        <v>5.7023121387283169</v>
      </c>
      <c r="I21" s="60">
        <f t="shared" si="1"/>
        <v>5.1511627906976543</v>
      </c>
      <c r="J21" s="60">
        <f t="shared" si="1"/>
        <v>4.5935672514619768</v>
      </c>
      <c r="K21" s="60">
        <f t="shared" si="1"/>
        <v>4.0294117647058698</v>
      </c>
      <c r="L21" s="60">
        <f t="shared" si="1"/>
        <v>3.458579881656803</v>
      </c>
    </row>
    <row r="22" spans="2:12" ht="14.25" x14ac:dyDescent="0.2">
      <c r="B22" s="112">
        <v>0.185</v>
      </c>
      <c r="C22" s="60">
        <f t="shared" si="1"/>
        <v>8.9269662921348356</v>
      </c>
      <c r="D22" s="60">
        <f t="shared" si="1"/>
        <v>8.409604519774021</v>
      </c>
      <c r="E22" s="60">
        <f t="shared" si="1"/>
        <v>7.8863636363636402</v>
      </c>
      <c r="F22" s="60">
        <f t="shared" si="1"/>
        <v>7.3571428571428612</v>
      </c>
      <c r="G22" s="60">
        <f t="shared" si="1"/>
        <v>6.8218390804597817</v>
      </c>
      <c r="H22" s="60">
        <f t="shared" si="1"/>
        <v>6.2803468208092568</v>
      </c>
      <c r="I22" s="60">
        <f t="shared" si="1"/>
        <v>5.7325581395348877</v>
      </c>
      <c r="J22" s="60">
        <f t="shared" si="1"/>
        <v>5.1783625730994203</v>
      </c>
      <c r="K22" s="60">
        <f t="shared" si="1"/>
        <v>4.6176470588235361</v>
      </c>
      <c r="L22" s="60">
        <f t="shared" si="1"/>
        <v>4.0502958579881749</v>
      </c>
    </row>
    <row r="23" spans="2:12" ht="14.25" x14ac:dyDescent="0.2">
      <c r="B23" s="112">
        <v>0.19</v>
      </c>
      <c r="C23" s="60">
        <f t="shared" si="1"/>
        <v>9.4887640449438209</v>
      </c>
      <c r="D23" s="60">
        <f t="shared" si="1"/>
        <v>8.9745762711864359</v>
      </c>
      <c r="E23" s="60">
        <f t="shared" si="1"/>
        <v>8.4545454545454533</v>
      </c>
      <c r="F23" s="60">
        <f t="shared" si="1"/>
        <v>7.9285714285714164</v>
      </c>
      <c r="G23" s="60">
        <f t="shared" si="1"/>
        <v>7.3965517241379217</v>
      </c>
      <c r="H23" s="60">
        <f t="shared" si="1"/>
        <v>6.8583815028901682</v>
      </c>
      <c r="I23" s="60">
        <f t="shared" si="1"/>
        <v>6.3139534883720785</v>
      </c>
      <c r="J23" s="60">
        <f t="shared" si="1"/>
        <v>5.7631578947368354</v>
      </c>
      <c r="K23" s="60">
        <f t="shared" si="1"/>
        <v>5.205882352941174</v>
      </c>
      <c r="L23" s="60">
        <f t="shared" si="1"/>
        <v>4.6420118343195185</v>
      </c>
    </row>
    <row r="24" spans="2:12" ht="14.25" x14ac:dyDescent="0.2">
      <c r="B24" s="112">
        <v>0.19500000000000001</v>
      </c>
      <c r="C24" s="60">
        <f t="shared" si="1"/>
        <v>10.05056179775282</v>
      </c>
      <c r="D24" s="60">
        <f t="shared" si="1"/>
        <v>9.5395480225988791</v>
      </c>
      <c r="E24" s="60">
        <f t="shared" si="1"/>
        <v>9.0227272727272805</v>
      </c>
      <c r="F24" s="60">
        <f t="shared" si="1"/>
        <v>8.5</v>
      </c>
      <c r="G24" s="60">
        <f t="shared" si="1"/>
        <v>7.9712643678161044</v>
      </c>
      <c r="H24" s="60">
        <f t="shared" si="1"/>
        <v>7.4364161849711081</v>
      </c>
      <c r="I24" s="60">
        <f t="shared" si="1"/>
        <v>6.8953488372092977</v>
      </c>
      <c r="J24" s="60">
        <f t="shared" si="1"/>
        <v>6.3479532163742789</v>
      </c>
      <c r="K24" s="60">
        <f t="shared" si="1"/>
        <v>5.794117647058826</v>
      </c>
      <c r="L24" s="60">
        <f t="shared" si="1"/>
        <v>5.2337278106508904</v>
      </c>
    </row>
    <row r="25" spans="2:12" ht="14.25" x14ac:dyDescent="0.2">
      <c r="B25" s="112">
        <v>0.2</v>
      </c>
      <c r="C25" s="60">
        <f t="shared" si="1"/>
        <v>10.612359550561791</v>
      </c>
      <c r="D25" s="60">
        <f t="shared" si="1"/>
        <v>10.104519774011294</v>
      </c>
      <c r="E25" s="60">
        <f t="shared" si="1"/>
        <v>9.5909090909090793</v>
      </c>
      <c r="F25" s="60">
        <f t="shared" si="1"/>
        <v>9.0714285714285694</v>
      </c>
      <c r="G25" s="60">
        <f t="shared" si="1"/>
        <v>8.5459770114942444</v>
      </c>
      <c r="H25" s="60">
        <f t="shared" si="1"/>
        <v>8.0144508670520196</v>
      </c>
      <c r="I25" s="60">
        <f t="shared" si="1"/>
        <v>7.4767441860465027</v>
      </c>
      <c r="J25" s="60">
        <f t="shared" si="1"/>
        <v>6.932748538011694</v>
      </c>
      <c r="K25" s="60">
        <f t="shared" si="1"/>
        <v>6.3823529411764639</v>
      </c>
      <c r="L25" s="60">
        <f t="shared" si="1"/>
        <v>5.8254437869822482</v>
      </c>
    </row>
    <row r="26" spans="2:12" ht="14.25" x14ac:dyDescent="0.2">
      <c r="B26" s="112">
        <v>0.20499999999999999</v>
      </c>
      <c r="C26" s="60">
        <f t="shared" si="1"/>
        <v>11.174157303370777</v>
      </c>
      <c r="D26" s="60">
        <f t="shared" si="1"/>
        <v>10.669491525423723</v>
      </c>
      <c r="E26" s="60">
        <f t="shared" si="1"/>
        <v>10.159090909090907</v>
      </c>
      <c r="F26" s="60">
        <f t="shared" si="1"/>
        <v>9.6428571428571388</v>
      </c>
      <c r="G26" s="60">
        <f t="shared" si="1"/>
        <v>9.1206896551724128</v>
      </c>
      <c r="H26" s="60">
        <f t="shared" si="1"/>
        <v>8.5924855491329453</v>
      </c>
      <c r="I26" s="60">
        <f t="shared" si="1"/>
        <v>8.0581395348837077</v>
      </c>
      <c r="J26" s="60">
        <f t="shared" si="1"/>
        <v>7.5175438596491091</v>
      </c>
      <c r="K26" s="60">
        <f t="shared" si="1"/>
        <v>6.9705882352941018</v>
      </c>
      <c r="L26" s="60">
        <f t="shared" si="1"/>
        <v>6.4171597633136059</v>
      </c>
    </row>
    <row r="27" spans="2:12" ht="14.25" x14ac:dyDescent="0.2">
      <c r="B27" s="112">
        <v>0.21</v>
      </c>
      <c r="C27" s="60">
        <f t="shared" ref="C27:L36" si="2">IF($B27&lt;=C$6,0,100-((1-$B27)/(1-C$6))*100+0.5)</f>
        <v>11.735955056179776</v>
      </c>
      <c r="D27" s="60">
        <f t="shared" si="2"/>
        <v>11.234463276836152</v>
      </c>
      <c r="E27" s="60">
        <f t="shared" si="2"/>
        <v>10.72727272727272</v>
      </c>
      <c r="F27" s="60">
        <f t="shared" si="2"/>
        <v>10.214285714285708</v>
      </c>
      <c r="G27" s="60">
        <f t="shared" si="2"/>
        <v>9.6954022988505812</v>
      </c>
      <c r="H27" s="60">
        <f t="shared" si="2"/>
        <v>9.1705202312138567</v>
      </c>
      <c r="I27" s="60">
        <f t="shared" si="2"/>
        <v>8.6395348837209269</v>
      </c>
      <c r="J27" s="60">
        <f t="shared" si="2"/>
        <v>8.1023391812865384</v>
      </c>
      <c r="K27" s="60">
        <f t="shared" si="2"/>
        <v>7.558823529411768</v>
      </c>
      <c r="L27" s="60">
        <f t="shared" si="2"/>
        <v>7.0088757396449637</v>
      </c>
    </row>
    <row r="28" spans="2:12" ht="14.25" x14ac:dyDescent="0.2">
      <c r="B28" s="112">
        <v>0.215</v>
      </c>
      <c r="C28" s="60">
        <f t="shared" si="2"/>
        <v>12.297752808988761</v>
      </c>
      <c r="D28" s="60">
        <f t="shared" si="2"/>
        <v>11.799435028248581</v>
      </c>
      <c r="E28" s="60">
        <f t="shared" si="2"/>
        <v>11.295454545454547</v>
      </c>
      <c r="F28" s="60">
        <f t="shared" si="2"/>
        <v>10.785714285714292</v>
      </c>
      <c r="G28" s="60">
        <f t="shared" si="2"/>
        <v>10.270114942528735</v>
      </c>
      <c r="H28" s="60">
        <f t="shared" si="2"/>
        <v>9.7485549132947966</v>
      </c>
      <c r="I28" s="60">
        <f t="shared" si="2"/>
        <v>9.2209302325581319</v>
      </c>
      <c r="J28" s="60">
        <f t="shared" si="2"/>
        <v>8.6871345029239819</v>
      </c>
      <c r="K28" s="60">
        <f t="shared" si="2"/>
        <v>8.1470588235294059</v>
      </c>
      <c r="L28" s="60">
        <f t="shared" si="2"/>
        <v>7.6005917159763214</v>
      </c>
    </row>
    <row r="29" spans="2:12" ht="14.25" x14ac:dyDescent="0.2">
      <c r="B29" s="112">
        <v>0.22</v>
      </c>
      <c r="C29" s="60">
        <f t="shared" si="2"/>
        <v>12.859550561797747</v>
      </c>
      <c r="D29" s="60">
        <f t="shared" si="2"/>
        <v>12.364406779661024</v>
      </c>
      <c r="E29" s="60">
        <f t="shared" si="2"/>
        <v>11.86363636363636</v>
      </c>
      <c r="F29" s="60">
        <f t="shared" si="2"/>
        <v>11.357142857142861</v>
      </c>
      <c r="G29" s="60">
        <f t="shared" si="2"/>
        <v>10.84482758620689</v>
      </c>
      <c r="H29" s="60">
        <f t="shared" si="2"/>
        <v>10.326589595375722</v>
      </c>
      <c r="I29" s="60">
        <f t="shared" si="2"/>
        <v>9.8023255813953369</v>
      </c>
      <c r="J29" s="60">
        <f t="shared" si="2"/>
        <v>9.271929824561397</v>
      </c>
      <c r="K29" s="60">
        <f t="shared" si="2"/>
        <v>8.735294117647058</v>
      </c>
      <c r="L29" s="60">
        <f t="shared" si="2"/>
        <v>8.1923076923076934</v>
      </c>
    </row>
    <row r="30" spans="2:12" ht="14.25" x14ac:dyDescent="0.2">
      <c r="B30" s="112">
        <v>0.22500000000000001</v>
      </c>
      <c r="C30" s="60">
        <f t="shared" si="2"/>
        <v>13.421348314606746</v>
      </c>
      <c r="D30" s="60">
        <f t="shared" si="2"/>
        <v>12.929378531073439</v>
      </c>
      <c r="E30" s="60">
        <f t="shared" si="2"/>
        <v>12.431818181818173</v>
      </c>
      <c r="F30" s="60">
        <f t="shared" si="2"/>
        <v>11.928571428571416</v>
      </c>
      <c r="G30" s="60">
        <f t="shared" si="2"/>
        <v>11.419540229885044</v>
      </c>
      <c r="H30" s="60">
        <f t="shared" si="2"/>
        <v>10.904624277456648</v>
      </c>
      <c r="I30" s="60">
        <f t="shared" si="2"/>
        <v>10.383720930232556</v>
      </c>
      <c r="J30" s="60">
        <f t="shared" si="2"/>
        <v>9.8567251461988263</v>
      </c>
      <c r="K30" s="60">
        <f t="shared" si="2"/>
        <v>9.3235294117646959</v>
      </c>
      <c r="L30" s="60">
        <f t="shared" si="2"/>
        <v>8.7840236686390512</v>
      </c>
    </row>
    <row r="31" spans="2:12" ht="14.25" x14ac:dyDescent="0.2">
      <c r="B31" s="112">
        <v>0.23</v>
      </c>
      <c r="C31" s="60">
        <f t="shared" si="2"/>
        <v>13.983146067415731</v>
      </c>
      <c r="D31" s="60">
        <f t="shared" si="2"/>
        <v>13.494350282485883</v>
      </c>
      <c r="E31" s="60">
        <f t="shared" si="2"/>
        <v>13</v>
      </c>
      <c r="F31" s="60">
        <f t="shared" si="2"/>
        <v>12.5</v>
      </c>
      <c r="G31" s="60">
        <f t="shared" si="2"/>
        <v>11.994252873563212</v>
      </c>
      <c r="H31" s="60">
        <f t="shared" si="2"/>
        <v>11.482658959537574</v>
      </c>
      <c r="I31" s="60">
        <f t="shared" si="2"/>
        <v>10.965116279069761</v>
      </c>
      <c r="J31" s="60">
        <f t="shared" si="2"/>
        <v>10.441520467836256</v>
      </c>
      <c r="K31" s="60">
        <f t="shared" si="2"/>
        <v>9.9117647058823479</v>
      </c>
      <c r="L31" s="60">
        <f t="shared" si="2"/>
        <v>9.3757396449704089</v>
      </c>
    </row>
    <row r="32" spans="2:12" ht="14.25" x14ac:dyDescent="0.2">
      <c r="B32" s="112">
        <v>0.23499999999999999</v>
      </c>
      <c r="C32" s="60">
        <f t="shared" si="2"/>
        <v>14.544943820224717</v>
      </c>
      <c r="D32" s="60">
        <f t="shared" si="2"/>
        <v>14.059322033898297</v>
      </c>
      <c r="E32" s="60">
        <f t="shared" si="2"/>
        <v>13.568181818181813</v>
      </c>
      <c r="F32" s="60">
        <f t="shared" si="2"/>
        <v>13.071428571428569</v>
      </c>
      <c r="G32" s="60">
        <f t="shared" si="2"/>
        <v>12.568965517241381</v>
      </c>
      <c r="H32" s="60">
        <f t="shared" si="2"/>
        <v>12.060693641618485</v>
      </c>
      <c r="I32" s="60">
        <f t="shared" si="2"/>
        <v>11.54651162790698</v>
      </c>
      <c r="J32" s="60">
        <f t="shared" si="2"/>
        <v>11.026315789473685</v>
      </c>
      <c r="K32" s="60">
        <f t="shared" si="2"/>
        <v>10.5</v>
      </c>
      <c r="L32" s="60">
        <f t="shared" si="2"/>
        <v>9.9674556213017667</v>
      </c>
    </row>
    <row r="33" spans="2:12" ht="14.25" x14ac:dyDescent="0.2">
      <c r="B33" s="112">
        <v>0.24</v>
      </c>
      <c r="C33" s="60">
        <f t="shared" si="2"/>
        <v>15.106741573033716</v>
      </c>
      <c r="D33" s="60">
        <f t="shared" si="2"/>
        <v>14.624293785310741</v>
      </c>
      <c r="E33" s="60">
        <f t="shared" si="2"/>
        <v>14.13636363636364</v>
      </c>
      <c r="F33" s="60">
        <f t="shared" si="2"/>
        <v>13.642857142857139</v>
      </c>
      <c r="G33" s="60">
        <f t="shared" si="2"/>
        <v>13.143678160919535</v>
      </c>
      <c r="H33" s="60">
        <f t="shared" si="2"/>
        <v>12.638728323699425</v>
      </c>
      <c r="I33" s="60">
        <f t="shared" si="2"/>
        <v>12.127906976744185</v>
      </c>
      <c r="J33" s="60">
        <f t="shared" si="2"/>
        <v>11.6111111111111</v>
      </c>
      <c r="K33" s="60">
        <f t="shared" si="2"/>
        <v>11.088235294117638</v>
      </c>
      <c r="L33" s="60">
        <f t="shared" si="2"/>
        <v>10.559171597633139</v>
      </c>
    </row>
    <row r="34" spans="2:12" ht="14.25" x14ac:dyDescent="0.2">
      <c r="B34" s="112">
        <v>0.245</v>
      </c>
      <c r="C34" s="60">
        <f t="shared" si="2"/>
        <v>15.668539325842701</v>
      </c>
      <c r="D34" s="60">
        <f t="shared" si="2"/>
        <v>15.189265536723155</v>
      </c>
      <c r="E34" s="60">
        <f t="shared" si="2"/>
        <v>14.704545454545453</v>
      </c>
      <c r="F34" s="60">
        <f t="shared" si="2"/>
        <v>14.214285714285708</v>
      </c>
      <c r="G34" s="60">
        <f t="shared" si="2"/>
        <v>13.718390804597703</v>
      </c>
      <c r="H34" s="60">
        <f t="shared" si="2"/>
        <v>13.216763005780336</v>
      </c>
      <c r="I34" s="60">
        <f t="shared" si="2"/>
        <v>12.70930232558139</v>
      </c>
      <c r="J34" s="60">
        <f t="shared" si="2"/>
        <v>12.195906432748544</v>
      </c>
      <c r="K34" s="60">
        <f t="shared" si="2"/>
        <v>11.67647058823529</v>
      </c>
      <c r="L34" s="60">
        <f t="shared" si="2"/>
        <v>11.150887573964496</v>
      </c>
    </row>
    <row r="35" spans="2:12" ht="14.25" x14ac:dyDescent="0.2">
      <c r="B35" s="112">
        <v>0.25</v>
      </c>
      <c r="C35" s="60">
        <f t="shared" si="2"/>
        <v>16.230337078651687</v>
      </c>
      <c r="D35" s="60">
        <f t="shared" si="2"/>
        <v>15.754237288135599</v>
      </c>
      <c r="E35" s="60">
        <f t="shared" si="2"/>
        <v>15.272727272727266</v>
      </c>
      <c r="F35" s="60">
        <f t="shared" si="2"/>
        <v>14.785714285714292</v>
      </c>
      <c r="G35" s="60">
        <f t="shared" si="2"/>
        <v>14.293103448275858</v>
      </c>
      <c r="H35" s="60">
        <f t="shared" si="2"/>
        <v>13.794797687861276</v>
      </c>
      <c r="I35" s="60">
        <f t="shared" si="2"/>
        <v>13.29069767441861</v>
      </c>
      <c r="J35" s="60">
        <f t="shared" si="2"/>
        <v>12.780701754385959</v>
      </c>
      <c r="K35" s="60">
        <f t="shared" si="2"/>
        <v>12.264705882352942</v>
      </c>
      <c r="L35" s="60">
        <f t="shared" si="2"/>
        <v>11.742603550295854</v>
      </c>
    </row>
    <row r="36" spans="2:12" ht="14.25" x14ac:dyDescent="0.2">
      <c r="B36" s="112">
        <v>0.255</v>
      </c>
      <c r="C36" s="60">
        <f t="shared" si="2"/>
        <v>16.792134831460686</v>
      </c>
      <c r="D36" s="60">
        <f t="shared" si="2"/>
        <v>16.319209039548028</v>
      </c>
      <c r="E36" s="60">
        <f t="shared" si="2"/>
        <v>15.840909090909093</v>
      </c>
      <c r="F36" s="60">
        <f t="shared" si="2"/>
        <v>15.357142857142861</v>
      </c>
      <c r="G36" s="60">
        <f t="shared" si="2"/>
        <v>14.867816091954026</v>
      </c>
      <c r="H36" s="60">
        <f t="shared" si="2"/>
        <v>14.372832369942202</v>
      </c>
      <c r="I36" s="60">
        <f t="shared" si="2"/>
        <v>13.872093023255815</v>
      </c>
      <c r="J36" s="60">
        <f t="shared" si="2"/>
        <v>13.365497076023388</v>
      </c>
      <c r="K36" s="60">
        <f t="shared" si="2"/>
        <v>12.852941176470594</v>
      </c>
      <c r="L36" s="60">
        <f t="shared" si="2"/>
        <v>12.334319526627212</v>
      </c>
    </row>
    <row r="37" spans="2:12" ht="14.25" x14ac:dyDescent="0.2">
      <c r="B37" s="112">
        <v>0.26</v>
      </c>
      <c r="C37" s="60">
        <f t="shared" ref="C37:L47" si="3">IF($B37&lt;=C$6,0,100-((1-$B37)/(1-C$6))*100+0.5)</f>
        <v>17.353932584269657</v>
      </c>
      <c r="D37" s="60">
        <f t="shared" si="3"/>
        <v>16.884180790960457</v>
      </c>
      <c r="E37" s="60">
        <f t="shared" si="3"/>
        <v>16.409090909090907</v>
      </c>
      <c r="F37" s="60">
        <f t="shared" si="3"/>
        <v>15.928571428571431</v>
      </c>
      <c r="G37" s="60">
        <f t="shared" si="3"/>
        <v>15.442528735632195</v>
      </c>
      <c r="H37" s="60">
        <f t="shared" si="3"/>
        <v>14.950867052023114</v>
      </c>
      <c r="I37" s="60">
        <f t="shared" si="3"/>
        <v>14.45348837209302</v>
      </c>
      <c r="J37" s="60">
        <f t="shared" si="3"/>
        <v>13.950292397660817</v>
      </c>
      <c r="K37" s="60">
        <f t="shared" si="3"/>
        <v>13.441176470588232</v>
      </c>
      <c r="L37" s="60">
        <f t="shared" si="3"/>
        <v>12.92603550295857</v>
      </c>
    </row>
    <row r="38" spans="2:12" ht="14.25" x14ac:dyDescent="0.2">
      <c r="B38" s="112">
        <v>0.26500000000000001</v>
      </c>
      <c r="C38" s="60">
        <f t="shared" si="3"/>
        <v>17.915730337078656</v>
      </c>
      <c r="D38" s="60">
        <f t="shared" si="3"/>
        <v>17.449152542372886</v>
      </c>
      <c r="E38" s="60">
        <f t="shared" si="3"/>
        <v>16.977272727272734</v>
      </c>
      <c r="F38" s="60">
        <f t="shared" si="3"/>
        <v>16.5</v>
      </c>
      <c r="G38" s="60">
        <f t="shared" si="3"/>
        <v>16.017241379310349</v>
      </c>
      <c r="H38" s="60">
        <f t="shared" si="3"/>
        <v>15.528901734104053</v>
      </c>
      <c r="I38" s="60">
        <f t="shared" si="3"/>
        <v>15.034883720930239</v>
      </c>
      <c r="J38" s="60">
        <f t="shared" si="3"/>
        <v>14.535087719298247</v>
      </c>
      <c r="K38" s="60">
        <f t="shared" si="3"/>
        <v>14.029411764705884</v>
      </c>
      <c r="L38" s="60">
        <f t="shared" si="3"/>
        <v>13.517751479289942</v>
      </c>
    </row>
    <row r="39" spans="2:12" ht="14.25" x14ac:dyDescent="0.2">
      <c r="B39" s="112">
        <v>0.27</v>
      </c>
      <c r="C39" s="60">
        <f t="shared" si="3"/>
        <v>18.477528089887642</v>
      </c>
      <c r="D39" s="60">
        <f t="shared" si="3"/>
        <v>18.014124293785315</v>
      </c>
      <c r="E39" s="60">
        <f t="shared" si="3"/>
        <v>17.545454545454547</v>
      </c>
      <c r="F39" s="60">
        <f t="shared" si="3"/>
        <v>17.071428571428569</v>
      </c>
      <c r="G39" s="60">
        <f t="shared" si="3"/>
        <v>16.591954022988503</v>
      </c>
      <c r="H39" s="60">
        <f t="shared" si="3"/>
        <v>16.106936416184965</v>
      </c>
      <c r="I39" s="60">
        <f t="shared" si="3"/>
        <v>15.616279069767444</v>
      </c>
      <c r="J39" s="60">
        <f t="shared" si="3"/>
        <v>15.119883040935676</v>
      </c>
      <c r="K39" s="60">
        <f t="shared" si="3"/>
        <v>14.617647058823536</v>
      </c>
      <c r="L39" s="60">
        <f t="shared" si="3"/>
        <v>14.109467455621299</v>
      </c>
    </row>
    <row r="40" spans="2:12" ht="14.25" x14ac:dyDescent="0.2">
      <c r="B40" s="112">
        <v>0.27500000000000002</v>
      </c>
      <c r="C40" s="60">
        <f t="shared" si="3"/>
        <v>19.039325842696627</v>
      </c>
      <c r="D40" s="60">
        <f t="shared" si="3"/>
        <v>18.579096045197744</v>
      </c>
      <c r="E40" s="60">
        <f t="shared" si="3"/>
        <v>18.11363636363636</v>
      </c>
      <c r="F40" s="60">
        <f t="shared" si="3"/>
        <v>17.642857142857153</v>
      </c>
      <c r="G40" s="60">
        <f t="shared" si="3"/>
        <v>17.166666666666671</v>
      </c>
      <c r="H40" s="60">
        <f t="shared" si="3"/>
        <v>16.684971098265905</v>
      </c>
      <c r="I40" s="60">
        <f t="shared" si="3"/>
        <v>16.197674418604663</v>
      </c>
      <c r="J40" s="60">
        <f t="shared" si="3"/>
        <v>15.704678362573105</v>
      </c>
      <c r="K40" s="60">
        <f t="shared" si="3"/>
        <v>15.205882352941174</v>
      </c>
      <c r="L40" s="60">
        <f t="shared" si="3"/>
        <v>14.701183431952657</v>
      </c>
    </row>
    <row r="41" spans="2:12" ht="14.25" x14ac:dyDescent="0.2">
      <c r="B41" s="112">
        <v>0.28000000000000003</v>
      </c>
      <c r="C41" s="60">
        <f t="shared" si="3"/>
        <v>19.601123595505626</v>
      </c>
      <c r="D41" s="60">
        <f t="shared" si="3"/>
        <v>19.144067796610173</v>
      </c>
      <c r="E41" s="60">
        <f t="shared" si="3"/>
        <v>18.681818181818187</v>
      </c>
      <c r="F41" s="60">
        <f t="shared" si="3"/>
        <v>18.214285714285722</v>
      </c>
      <c r="G41" s="60">
        <f t="shared" si="3"/>
        <v>17.741379310344826</v>
      </c>
      <c r="H41" s="60">
        <f t="shared" si="3"/>
        <v>17.263005780346816</v>
      </c>
      <c r="I41" s="60">
        <f t="shared" si="3"/>
        <v>16.779069767441868</v>
      </c>
      <c r="J41" s="60">
        <f t="shared" si="3"/>
        <v>16.289473684210535</v>
      </c>
      <c r="K41" s="60">
        <f t="shared" si="3"/>
        <v>15.794117647058826</v>
      </c>
      <c r="L41" s="60">
        <f t="shared" si="3"/>
        <v>15.292899408284015</v>
      </c>
    </row>
    <row r="42" spans="2:12" ht="14.25" x14ac:dyDescent="0.2">
      <c r="B42" s="112">
        <v>0.28499999999999998</v>
      </c>
      <c r="C42" s="60">
        <f t="shared" si="3"/>
        <v>20.162921348314597</v>
      </c>
      <c r="D42" s="60">
        <f t="shared" si="3"/>
        <v>19.709039548022588</v>
      </c>
      <c r="E42" s="60">
        <f t="shared" si="3"/>
        <v>19.249999999999986</v>
      </c>
      <c r="F42" s="60">
        <f t="shared" si="3"/>
        <v>18.785714285714278</v>
      </c>
      <c r="G42" s="60">
        <f t="shared" si="3"/>
        <v>18.31609195402298</v>
      </c>
      <c r="H42" s="60">
        <f t="shared" si="3"/>
        <v>17.841040462427742</v>
      </c>
      <c r="I42" s="60">
        <f t="shared" si="3"/>
        <v>17.360465116279059</v>
      </c>
      <c r="J42" s="60">
        <f t="shared" si="3"/>
        <v>16.874269005847935</v>
      </c>
      <c r="K42" s="60">
        <f t="shared" si="3"/>
        <v>16.382352941176464</v>
      </c>
      <c r="L42" s="60">
        <f t="shared" si="3"/>
        <v>15.884615384615373</v>
      </c>
    </row>
    <row r="43" spans="2:12" ht="14.25" x14ac:dyDescent="0.2">
      <c r="B43" s="112">
        <v>0.28999999999999998</v>
      </c>
      <c r="C43" s="60">
        <f t="shared" si="3"/>
        <v>20.724719101123597</v>
      </c>
      <c r="D43" s="60">
        <f t="shared" si="3"/>
        <v>20.274011299435031</v>
      </c>
      <c r="E43" s="60">
        <f t="shared" si="3"/>
        <v>19.818181818181827</v>
      </c>
      <c r="F43" s="60">
        <f t="shared" si="3"/>
        <v>19.357142857142861</v>
      </c>
      <c r="G43" s="60">
        <f t="shared" si="3"/>
        <v>18.890804597701148</v>
      </c>
      <c r="H43" s="60">
        <f t="shared" si="3"/>
        <v>18.419075144508682</v>
      </c>
      <c r="I43" s="60">
        <f t="shared" si="3"/>
        <v>17.941860465116278</v>
      </c>
      <c r="J43" s="60">
        <f t="shared" si="3"/>
        <v>17.459064327485379</v>
      </c>
      <c r="K43" s="60">
        <f t="shared" si="3"/>
        <v>16.970588235294116</v>
      </c>
      <c r="L43" s="60">
        <f t="shared" si="3"/>
        <v>16.476331360946745</v>
      </c>
    </row>
    <row r="44" spans="2:12" ht="14.25" x14ac:dyDescent="0.2">
      <c r="B44" s="112">
        <v>0.29499999999999998</v>
      </c>
      <c r="C44" s="60">
        <f t="shared" si="3"/>
        <v>21.286516853932582</v>
      </c>
      <c r="D44" s="60">
        <f t="shared" si="3"/>
        <v>20.838983050847446</v>
      </c>
      <c r="E44" s="60">
        <f t="shared" si="3"/>
        <v>20.386363636363626</v>
      </c>
      <c r="F44" s="60">
        <f t="shared" si="3"/>
        <v>19.928571428571416</v>
      </c>
      <c r="G44" s="60">
        <f t="shared" si="3"/>
        <v>19.465517241379303</v>
      </c>
      <c r="H44" s="60">
        <f t="shared" si="3"/>
        <v>18.997109826589593</v>
      </c>
      <c r="I44" s="60">
        <f t="shared" si="3"/>
        <v>18.523255813953483</v>
      </c>
      <c r="J44" s="60">
        <f t="shared" si="3"/>
        <v>18.043859649122794</v>
      </c>
      <c r="K44" s="60">
        <f t="shared" si="3"/>
        <v>17.558823529411754</v>
      </c>
      <c r="L44" s="60">
        <f t="shared" si="3"/>
        <v>17.068047337278088</v>
      </c>
    </row>
    <row r="45" spans="2:12" ht="14.25" x14ac:dyDescent="0.2">
      <c r="B45" s="112">
        <v>0.3</v>
      </c>
      <c r="C45" s="60">
        <f t="shared" si="3"/>
        <v>21.848314606741582</v>
      </c>
      <c r="D45" s="60">
        <f t="shared" si="3"/>
        <v>21.403954802259889</v>
      </c>
      <c r="E45" s="60">
        <f t="shared" si="3"/>
        <v>20.954545454545453</v>
      </c>
      <c r="F45" s="60">
        <f t="shared" si="3"/>
        <v>20.5</v>
      </c>
      <c r="G45" s="60">
        <f t="shared" si="3"/>
        <v>20.040229885057485</v>
      </c>
      <c r="H45" s="60">
        <f t="shared" si="3"/>
        <v>19.575144508670533</v>
      </c>
      <c r="I45" s="60">
        <f t="shared" si="3"/>
        <v>19.104651162790702</v>
      </c>
      <c r="J45" s="60">
        <f t="shared" si="3"/>
        <v>18.628654970760238</v>
      </c>
      <c r="K45" s="60">
        <f t="shared" si="3"/>
        <v>18.14705882352942</v>
      </c>
      <c r="L45" s="60">
        <f t="shared" si="3"/>
        <v>17.65976331360946</v>
      </c>
    </row>
    <row r="46" spans="2:12" ht="14.25" x14ac:dyDescent="0.2">
      <c r="B46" s="112">
        <v>0.30499999999999999</v>
      </c>
      <c r="C46" s="60">
        <f t="shared" si="3"/>
        <v>22.410112359550567</v>
      </c>
      <c r="D46" s="60">
        <f t="shared" si="3"/>
        <v>21.968926553672304</v>
      </c>
      <c r="E46" s="60">
        <f t="shared" si="3"/>
        <v>21.522727272727266</v>
      </c>
      <c r="F46" s="60">
        <f t="shared" si="3"/>
        <v>21.071428571428569</v>
      </c>
      <c r="G46" s="60">
        <f t="shared" si="3"/>
        <v>20.614942528735625</v>
      </c>
      <c r="H46" s="60">
        <f t="shared" si="3"/>
        <v>20.15317919075143</v>
      </c>
      <c r="I46" s="60">
        <f t="shared" si="3"/>
        <v>19.686046511627893</v>
      </c>
      <c r="J46" s="60">
        <f t="shared" si="3"/>
        <v>19.213450292397653</v>
      </c>
      <c r="K46" s="60">
        <f t="shared" si="3"/>
        <v>18.735294117647044</v>
      </c>
      <c r="L46" s="60">
        <f t="shared" si="3"/>
        <v>18.251479289940818</v>
      </c>
    </row>
    <row r="47" spans="2:12" ht="14.25" x14ac:dyDescent="0.2">
      <c r="B47" s="112">
        <v>0.31</v>
      </c>
      <c r="C47" s="78">
        <f t="shared" si="3"/>
        <v>22.971910112359566</v>
      </c>
      <c r="D47" s="78">
        <f t="shared" si="3"/>
        <v>22.533898305084747</v>
      </c>
      <c r="E47" s="78">
        <f t="shared" si="3"/>
        <v>22.090909090909093</v>
      </c>
      <c r="F47" s="78">
        <f t="shared" si="3"/>
        <v>21.642857142857153</v>
      </c>
      <c r="G47" s="78">
        <f t="shared" si="3"/>
        <v>21.189655172413808</v>
      </c>
      <c r="H47" s="78">
        <f t="shared" si="3"/>
        <v>20.73121387283237</v>
      </c>
      <c r="I47" s="78">
        <f t="shared" si="3"/>
        <v>20.267441860465112</v>
      </c>
      <c r="J47" s="78">
        <f t="shared" si="3"/>
        <v>19.798245614035096</v>
      </c>
      <c r="K47" s="78">
        <f t="shared" si="3"/>
        <v>19.32352941176471</v>
      </c>
      <c r="L47" s="78">
        <f t="shared" si="3"/>
        <v>18.84319526627219</v>
      </c>
    </row>
    <row r="48" spans="2:12" x14ac:dyDescent="0.2">
      <c r="B48" s="79" t="s">
        <v>77</v>
      </c>
      <c r="C48" s="4"/>
      <c r="D48" s="4"/>
      <c r="E48" s="4"/>
      <c r="F48" s="4"/>
      <c r="G48" s="4"/>
      <c r="H48" s="4"/>
      <c r="I48" s="4"/>
      <c r="J48" s="4"/>
      <c r="K48" s="4"/>
      <c r="L48" s="4"/>
    </row>
    <row r="50" spans="2:12" x14ac:dyDescent="0.2">
      <c r="B50" s="41"/>
      <c r="C50" s="41"/>
      <c r="D50" s="41"/>
      <c r="E50" s="41"/>
      <c r="F50" s="41"/>
      <c r="G50" s="41"/>
      <c r="H50" s="41"/>
      <c r="I50" s="41"/>
      <c r="J50" s="41"/>
      <c r="K50" s="41"/>
      <c r="L50" s="41"/>
    </row>
    <row r="52" spans="2:12" x14ac:dyDescent="0.2">
      <c r="B52" s="5"/>
      <c r="C52" s="4"/>
      <c r="D52" s="4"/>
      <c r="E52" s="4"/>
      <c r="F52" s="4"/>
      <c r="G52" s="4"/>
      <c r="H52" s="4"/>
      <c r="I52" s="4"/>
      <c r="J52" s="4"/>
      <c r="K52" s="4"/>
      <c r="L52" s="4"/>
    </row>
    <row r="53" spans="2:12" x14ac:dyDescent="0.2">
      <c r="B53" s="5"/>
      <c r="C53" s="4"/>
      <c r="D53" s="4"/>
      <c r="E53" s="4"/>
      <c r="F53" s="4"/>
      <c r="G53" s="4"/>
      <c r="H53" s="4"/>
      <c r="I53" s="4"/>
      <c r="J53" s="4"/>
      <c r="K53" s="4"/>
      <c r="L53" s="4"/>
    </row>
    <row r="54" spans="2:12" x14ac:dyDescent="0.2">
      <c r="B54" s="4"/>
      <c r="C54" s="4"/>
      <c r="D54" s="4"/>
      <c r="E54" s="4"/>
      <c r="F54" s="4"/>
      <c r="G54" s="4"/>
      <c r="H54" s="4"/>
      <c r="I54" s="4"/>
      <c r="J54" s="4"/>
      <c r="K54" s="4"/>
      <c r="L54" s="4"/>
    </row>
    <row r="55" spans="2:12" x14ac:dyDescent="0.2">
      <c r="B55" s="4"/>
      <c r="C55" s="4"/>
      <c r="D55" s="4"/>
      <c r="E55" s="4"/>
      <c r="F55" s="4"/>
      <c r="G55" s="4"/>
      <c r="H55" s="4"/>
      <c r="I55" s="4"/>
      <c r="J55" s="4"/>
      <c r="K55" s="4"/>
      <c r="L55" s="4"/>
    </row>
    <row r="56" spans="2:12" x14ac:dyDescent="0.2">
      <c r="B56" s="4"/>
      <c r="C56" s="4"/>
      <c r="D56" s="4"/>
      <c r="E56" s="4"/>
      <c r="F56" s="4"/>
      <c r="G56" s="4"/>
      <c r="H56" s="4"/>
      <c r="I56" s="4"/>
      <c r="J56" s="4"/>
      <c r="K56" s="4"/>
      <c r="L56" s="4"/>
    </row>
    <row r="57" spans="2:12" x14ac:dyDescent="0.2">
      <c r="B57" s="4"/>
      <c r="C57" s="4"/>
      <c r="D57" s="4"/>
      <c r="E57" s="4"/>
      <c r="F57" s="4"/>
      <c r="G57" s="4"/>
      <c r="H57" s="4"/>
      <c r="I57" s="4"/>
      <c r="J57" s="4"/>
      <c r="K57" s="4"/>
      <c r="L57" s="4"/>
    </row>
    <row r="58" spans="2:12" x14ac:dyDescent="0.2">
      <c r="B58" s="4"/>
      <c r="C58" s="4"/>
      <c r="D58" s="4"/>
      <c r="E58" s="4"/>
      <c r="F58" s="4"/>
      <c r="G58" s="4"/>
      <c r="H58" s="4"/>
      <c r="I58" s="4"/>
      <c r="J58" s="4"/>
      <c r="K58" s="4"/>
      <c r="L58" s="4"/>
    </row>
    <row r="59" spans="2:12" x14ac:dyDescent="0.2">
      <c r="B59" s="4"/>
      <c r="C59" s="4"/>
      <c r="D59" s="4"/>
      <c r="E59" s="4"/>
      <c r="F59" s="4"/>
      <c r="G59" s="4"/>
      <c r="H59" s="4"/>
      <c r="I59" s="4"/>
      <c r="J59" s="4"/>
      <c r="K59" s="4"/>
      <c r="L59" s="4"/>
    </row>
    <row r="60" spans="2:12" x14ac:dyDescent="0.2">
      <c r="B60" s="4"/>
      <c r="C60" s="4"/>
      <c r="D60" s="4"/>
      <c r="E60" s="4"/>
      <c r="F60" s="4"/>
      <c r="G60" s="4"/>
      <c r="H60" s="4"/>
      <c r="I60" s="4"/>
      <c r="J60" s="4"/>
      <c r="K60" s="4"/>
      <c r="L60" s="4"/>
    </row>
    <row r="61" spans="2:12" x14ac:dyDescent="0.2">
      <c r="B61" s="4"/>
      <c r="C61" s="4"/>
      <c r="D61" s="4"/>
      <c r="E61" s="4"/>
      <c r="F61" s="4"/>
      <c r="G61" s="4"/>
      <c r="H61" s="4"/>
      <c r="I61" s="4"/>
      <c r="J61" s="4"/>
      <c r="K61" s="4"/>
      <c r="L61" s="4"/>
    </row>
    <row r="62" spans="2:12" x14ac:dyDescent="0.2">
      <c r="B62" s="4"/>
      <c r="C62" s="4"/>
      <c r="D62" s="4"/>
      <c r="E62" s="4"/>
      <c r="F62" s="4"/>
      <c r="G62" s="4"/>
      <c r="H62" s="4"/>
      <c r="I62" s="4"/>
      <c r="J62" s="4"/>
      <c r="K62" s="4"/>
      <c r="L62" s="4"/>
    </row>
    <row r="63" spans="2:12" x14ac:dyDescent="0.2">
      <c r="B63" s="4"/>
      <c r="C63" s="4"/>
      <c r="D63" s="4"/>
      <c r="E63" s="4"/>
      <c r="F63" s="4"/>
      <c r="G63" s="4"/>
      <c r="H63" s="4"/>
      <c r="I63" s="4"/>
      <c r="J63" s="4"/>
      <c r="K63" s="4"/>
      <c r="L63" s="4"/>
    </row>
    <row r="64" spans="2:12" x14ac:dyDescent="0.2">
      <c r="B64" s="4"/>
      <c r="C64" s="4"/>
      <c r="D64" s="4"/>
      <c r="E64" s="4"/>
      <c r="F64" s="4"/>
      <c r="G64" s="4"/>
      <c r="H64" s="4"/>
      <c r="I64" s="4"/>
      <c r="J64" s="4"/>
      <c r="K64" s="4"/>
      <c r="L64" s="4"/>
    </row>
    <row r="65" spans="2:12" x14ac:dyDescent="0.2">
      <c r="B65" s="4"/>
      <c r="C65" s="4"/>
      <c r="D65" s="4"/>
      <c r="E65" s="4"/>
      <c r="F65" s="4"/>
      <c r="G65" s="4"/>
      <c r="H65" s="4"/>
      <c r="I65" s="4"/>
      <c r="J65" s="4"/>
      <c r="K65" s="4"/>
      <c r="L65" s="4"/>
    </row>
    <row r="66" spans="2:12" x14ac:dyDescent="0.2">
      <c r="B66" s="4"/>
      <c r="C66" s="4"/>
      <c r="D66" s="4"/>
      <c r="E66" s="4"/>
      <c r="F66" s="4"/>
      <c r="G66" s="4"/>
      <c r="H66" s="4"/>
      <c r="I66" s="4"/>
      <c r="J66" s="4"/>
      <c r="K66" s="4"/>
      <c r="L66" s="4"/>
    </row>
    <row r="67" spans="2:12" x14ac:dyDescent="0.2">
      <c r="B67" s="4"/>
      <c r="C67" s="4"/>
      <c r="D67" s="4"/>
      <c r="E67" s="4"/>
      <c r="F67" s="4"/>
      <c r="G67" s="4"/>
      <c r="H67" s="4"/>
      <c r="I67" s="4"/>
      <c r="J67" s="4"/>
      <c r="K67" s="4"/>
      <c r="L67" s="4"/>
    </row>
    <row r="68" spans="2:12" x14ac:dyDescent="0.2">
      <c r="B68" s="4"/>
      <c r="C68" s="4"/>
      <c r="D68" s="4"/>
      <c r="E68" s="4"/>
      <c r="F68" s="4"/>
      <c r="G68" s="4"/>
      <c r="H68" s="4"/>
      <c r="I68" s="4"/>
      <c r="J68" s="4"/>
      <c r="K68" s="4"/>
      <c r="L68" s="4"/>
    </row>
    <row r="69" spans="2:12" x14ac:dyDescent="0.2">
      <c r="B69" s="4"/>
      <c r="C69" s="4"/>
      <c r="D69" s="4"/>
      <c r="E69" s="4"/>
      <c r="F69" s="4"/>
      <c r="G69" s="4"/>
      <c r="H69" s="4"/>
      <c r="I69" s="4"/>
      <c r="J69" s="4"/>
      <c r="K69" s="4"/>
      <c r="L69" s="4"/>
    </row>
    <row r="70" spans="2:12" x14ac:dyDescent="0.2">
      <c r="B70" s="4"/>
      <c r="C70" s="4"/>
      <c r="D70" s="4"/>
      <c r="E70" s="4"/>
      <c r="F70" s="4"/>
      <c r="G70" s="4"/>
      <c r="H70" s="4"/>
      <c r="I70" s="4"/>
      <c r="J70" s="4"/>
      <c r="K70" s="4"/>
      <c r="L70" s="4"/>
    </row>
    <row r="71" spans="2:12" x14ac:dyDescent="0.2">
      <c r="B71" s="4"/>
      <c r="C71" s="4"/>
      <c r="D71" s="4"/>
      <c r="E71" s="4"/>
      <c r="F71" s="4"/>
      <c r="G71" s="4"/>
      <c r="H71" s="4"/>
      <c r="I71" s="4"/>
      <c r="J71" s="4"/>
      <c r="K71" s="4"/>
      <c r="L71" s="4"/>
    </row>
    <row r="72" spans="2:12" x14ac:dyDescent="0.2">
      <c r="B72" s="4"/>
      <c r="C72" s="4"/>
      <c r="D72" s="4"/>
      <c r="E72" s="4"/>
      <c r="F72" s="4"/>
      <c r="G72" s="4"/>
      <c r="H72" s="4"/>
      <c r="I72" s="4"/>
      <c r="J72" s="4"/>
      <c r="K72" s="4"/>
      <c r="L72" s="4"/>
    </row>
    <row r="73" spans="2:12" x14ac:dyDescent="0.2">
      <c r="B73" s="4"/>
      <c r="C73" s="4"/>
      <c r="D73" s="4"/>
      <c r="E73" s="4"/>
      <c r="F73" s="4"/>
      <c r="G73" s="4"/>
      <c r="H73" s="4"/>
      <c r="I73" s="4"/>
      <c r="J73" s="4"/>
      <c r="K73" s="4"/>
      <c r="L73" s="4"/>
    </row>
    <row r="74" spans="2:12" x14ac:dyDescent="0.2">
      <c r="B74" s="4"/>
      <c r="C74" s="4"/>
      <c r="D74" s="4"/>
      <c r="E74" s="4"/>
      <c r="F74" s="4"/>
      <c r="G74" s="4"/>
      <c r="H74" s="4"/>
      <c r="I74" s="4"/>
      <c r="J74" s="4"/>
      <c r="K74" s="4"/>
      <c r="L74" s="4"/>
    </row>
    <row r="75" spans="2:12" x14ac:dyDescent="0.2">
      <c r="B75" s="4"/>
      <c r="C75" s="4"/>
      <c r="D75" s="4"/>
      <c r="E75" s="4"/>
      <c r="F75" s="4"/>
      <c r="G75" s="4"/>
      <c r="H75" s="4"/>
      <c r="I75" s="4"/>
      <c r="J75" s="4"/>
      <c r="K75" s="4"/>
      <c r="L75" s="4"/>
    </row>
    <row r="76" spans="2:12" x14ac:dyDescent="0.2">
      <c r="B76" s="4"/>
      <c r="C76" s="4"/>
      <c r="D76" s="4"/>
      <c r="E76" s="4"/>
      <c r="F76" s="4"/>
      <c r="G76" s="4"/>
      <c r="H76" s="4"/>
      <c r="I76" s="4"/>
      <c r="J76" s="4"/>
      <c r="K76" s="4"/>
      <c r="L76" s="4"/>
    </row>
    <row r="77" spans="2:12" x14ac:dyDescent="0.2">
      <c r="B77" s="4"/>
      <c r="C77" s="4"/>
      <c r="D77" s="4"/>
      <c r="E77" s="4"/>
      <c r="F77" s="4"/>
      <c r="G77" s="4"/>
      <c r="H77" s="4"/>
      <c r="I77" s="4"/>
      <c r="J77" s="4"/>
      <c r="K77" s="4"/>
      <c r="L77" s="4"/>
    </row>
    <row r="78" spans="2:12" x14ac:dyDescent="0.2">
      <c r="B78" s="4"/>
      <c r="C78" s="4"/>
      <c r="D78" s="4"/>
      <c r="E78" s="4"/>
      <c r="F78" s="4"/>
      <c r="G78" s="4"/>
      <c r="H78" s="4"/>
      <c r="I78" s="4"/>
      <c r="J78" s="4"/>
      <c r="K78" s="4"/>
      <c r="L78" s="4"/>
    </row>
    <row r="79" spans="2:12" x14ac:dyDescent="0.2">
      <c r="B79" s="4"/>
      <c r="C79" s="4"/>
      <c r="D79" s="4"/>
      <c r="E79" s="4"/>
      <c r="F79" s="4"/>
      <c r="G79" s="4"/>
      <c r="H79" s="4"/>
      <c r="I79" s="4"/>
      <c r="J79" s="4"/>
      <c r="K79" s="4"/>
      <c r="L79" s="4"/>
    </row>
    <row r="80" spans="2:12" x14ac:dyDescent="0.2">
      <c r="B80" s="4"/>
      <c r="C80" s="4"/>
      <c r="D80" s="4"/>
      <c r="E80" s="4"/>
      <c r="F80" s="4"/>
      <c r="G80" s="4"/>
      <c r="H80" s="4"/>
      <c r="I80" s="4"/>
      <c r="J80" s="4"/>
      <c r="K80" s="4"/>
      <c r="L80" s="4"/>
    </row>
    <row r="81" spans="2:12" x14ac:dyDescent="0.2">
      <c r="B81" s="4"/>
      <c r="C81" s="4"/>
      <c r="D81" s="4"/>
      <c r="E81" s="4"/>
      <c r="F81" s="4"/>
      <c r="G81" s="4"/>
      <c r="H81" s="4"/>
      <c r="I81" s="4"/>
      <c r="J81" s="4"/>
      <c r="K81" s="4"/>
      <c r="L81" s="4"/>
    </row>
    <row r="82" spans="2:12" x14ac:dyDescent="0.2">
      <c r="B82" s="4"/>
      <c r="C82" s="4"/>
      <c r="D82" s="4"/>
      <c r="E82" s="4"/>
      <c r="F82" s="4"/>
      <c r="G82" s="4"/>
      <c r="H82" s="4"/>
      <c r="I82" s="4"/>
      <c r="J82" s="4"/>
      <c r="K82" s="4"/>
      <c r="L82" s="4"/>
    </row>
    <row r="83" spans="2:12" x14ac:dyDescent="0.2">
      <c r="B83" s="4"/>
      <c r="C83" s="4"/>
      <c r="D83" s="4"/>
      <c r="E83" s="4"/>
      <c r="F83" s="4"/>
      <c r="G83" s="4"/>
      <c r="H83" s="4"/>
      <c r="I83" s="4"/>
      <c r="J83" s="4"/>
      <c r="K83" s="4"/>
      <c r="L83" s="4"/>
    </row>
    <row r="84" spans="2:12" x14ac:dyDescent="0.2">
      <c r="B84" s="4"/>
      <c r="C84" s="4"/>
      <c r="D84" s="4"/>
      <c r="E84" s="4"/>
      <c r="F84" s="4"/>
      <c r="G84" s="4"/>
      <c r="H84" s="4"/>
      <c r="I84" s="4"/>
      <c r="J84" s="4"/>
      <c r="K84" s="4"/>
      <c r="L84" s="4"/>
    </row>
    <row r="85" spans="2:12" x14ac:dyDescent="0.2">
      <c r="B85" s="4"/>
      <c r="C85" s="4"/>
      <c r="D85" s="4"/>
      <c r="E85" s="4"/>
      <c r="F85" s="4"/>
      <c r="G85" s="4"/>
      <c r="H85" s="4"/>
      <c r="I85" s="4"/>
      <c r="J85" s="4"/>
      <c r="K85" s="4"/>
      <c r="L85" s="4"/>
    </row>
    <row r="86" spans="2:12" x14ac:dyDescent="0.2">
      <c r="B86" s="4"/>
      <c r="C86" s="4"/>
      <c r="D86" s="4"/>
      <c r="E86" s="4"/>
      <c r="F86" s="4"/>
      <c r="G86" s="4"/>
      <c r="H86" s="4"/>
      <c r="I86" s="4"/>
      <c r="J86" s="4"/>
      <c r="K86" s="4"/>
      <c r="L86" s="4"/>
    </row>
    <row r="87" spans="2:12" x14ac:dyDescent="0.2">
      <c r="B87" s="4"/>
      <c r="C87" s="4"/>
      <c r="D87" s="4"/>
      <c r="E87" s="4"/>
      <c r="F87" s="4"/>
      <c r="G87" s="4"/>
      <c r="H87" s="4"/>
      <c r="I87" s="4"/>
      <c r="J87" s="4"/>
      <c r="K87" s="4"/>
      <c r="L87" s="4"/>
    </row>
    <row r="88" spans="2:12" x14ac:dyDescent="0.2">
      <c r="B88" s="4"/>
      <c r="C88" s="4"/>
      <c r="D88" s="4"/>
      <c r="E88" s="4"/>
      <c r="F88" s="4"/>
      <c r="G88" s="4"/>
      <c r="H88" s="4"/>
      <c r="I88" s="4"/>
      <c r="J88" s="4"/>
      <c r="K88" s="4"/>
      <c r="L88" s="4"/>
    </row>
    <row r="89" spans="2:12" x14ac:dyDescent="0.2">
      <c r="B89" s="4"/>
      <c r="C89" s="4"/>
      <c r="D89" s="4"/>
      <c r="E89" s="4"/>
      <c r="F89" s="4"/>
      <c r="G89" s="4"/>
      <c r="H89" s="4"/>
      <c r="I89" s="4"/>
      <c r="J89" s="4"/>
      <c r="K89" s="4"/>
      <c r="L89" s="4"/>
    </row>
    <row r="90" spans="2:12" x14ac:dyDescent="0.2">
      <c r="B90" s="4"/>
      <c r="C90" s="4"/>
      <c r="D90" s="4"/>
      <c r="E90" s="4"/>
      <c r="F90" s="4"/>
      <c r="G90" s="4"/>
      <c r="H90" s="4"/>
      <c r="I90" s="4"/>
      <c r="J90" s="4"/>
      <c r="K90" s="4"/>
      <c r="L90" s="4"/>
    </row>
    <row r="91" spans="2:12" x14ac:dyDescent="0.2">
      <c r="B91" s="4"/>
      <c r="C91" s="4"/>
      <c r="D91" s="4"/>
      <c r="E91" s="4"/>
      <c r="F91" s="4"/>
      <c r="G91" s="4"/>
      <c r="H91" s="4"/>
      <c r="I91" s="4"/>
      <c r="J91" s="4"/>
      <c r="K91" s="4"/>
      <c r="L91" s="4"/>
    </row>
    <row r="92" spans="2:12" x14ac:dyDescent="0.2">
      <c r="B92" s="4"/>
      <c r="C92" s="4"/>
      <c r="D92" s="4"/>
      <c r="E92" s="4"/>
      <c r="F92" s="4"/>
      <c r="G92" s="4"/>
      <c r="H92" s="4"/>
      <c r="I92" s="4"/>
      <c r="J92" s="4"/>
      <c r="K92" s="4"/>
      <c r="L92" s="4"/>
    </row>
    <row r="93" spans="2:12" x14ac:dyDescent="0.2">
      <c r="B93" s="4"/>
      <c r="C93" s="4"/>
      <c r="D93" s="4"/>
      <c r="E93" s="4"/>
      <c r="F93" s="4"/>
      <c r="G93" s="4"/>
      <c r="H93" s="4"/>
      <c r="I93" s="4"/>
      <c r="J93" s="4"/>
      <c r="K93" s="4"/>
      <c r="L93" s="4"/>
    </row>
    <row r="94" spans="2:12" x14ac:dyDescent="0.2">
      <c r="B94" s="4"/>
      <c r="C94" s="4"/>
      <c r="D94" s="4"/>
      <c r="E94" s="4"/>
      <c r="F94" s="4"/>
      <c r="G94" s="4"/>
      <c r="H94" s="4"/>
      <c r="I94" s="4"/>
      <c r="J94" s="4"/>
      <c r="K94" s="4"/>
      <c r="L94" s="4"/>
    </row>
    <row r="95" spans="2:12" x14ac:dyDescent="0.2">
      <c r="B95" s="4"/>
      <c r="C95" s="4"/>
      <c r="D95" s="4"/>
      <c r="E95" s="4"/>
      <c r="F95" s="4"/>
      <c r="G95" s="4"/>
      <c r="H95" s="4"/>
      <c r="I95" s="4"/>
      <c r="J95" s="4"/>
      <c r="K95" s="4"/>
      <c r="L95" s="4"/>
    </row>
    <row r="96" spans="2:12" x14ac:dyDescent="0.2">
      <c r="B96" s="4"/>
      <c r="C96" s="4"/>
      <c r="D96" s="4"/>
      <c r="E96" s="4"/>
      <c r="F96" s="4"/>
      <c r="G96" s="4"/>
      <c r="H96" s="4"/>
      <c r="I96" s="4"/>
      <c r="J96" s="4"/>
      <c r="K96" s="4"/>
      <c r="L96" s="4"/>
    </row>
    <row r="97" spans="2:12" x14ac:dyDescent="0.2">
      <c r="B97" s="4"/>
      <c r="C97" s="4"/>
      <c r="D97" s="4"/>
      <c r="E97" s="4"/>
      <c r="F97" s="4"/>
      <c r="G97" s="4"/>
      <c r="H97" s="4"/>
      <c r="I97" s="4"/>
      <c r="J97" s="4"/>
      <c r="K97" s="4"/>
      <c r="L97" s="4"/>
    </row>
    <row r="98" spans="2:12" x14ac:dyDescent="0.2">
      <c r="B98" s="4"/>
      <c r="C98" s="4"/>
      <c r="D98" s="4"/>
      <c r="E98" s="4"/>
      <c r="F98" s="4"/>
      <c r="G98" s="4"/>
      <c r="H98" s="4"/>
      <c r="I98" s="4"/>
      <c r="J98" s="4"/>
      <c r="K98" s="4"/>
      <c r="L98" s="4"/>
    </row>
    <row r="99" spans="2:12" x14ac:dyDescent="0.2">
      <c r="B99" s="4"/>
      <c r="C99" s="4"/>
      <c r="D99" s="4"/>
      <c r="E99" s="4"/>
      <c r="F99" s="4"/>
      <c r="G99" s="4"/>
      <c r="H99" s="4"/>
      <c r="I99" s="4"/>
      <c r="J99" s="4"/>
      <c r="K99" s="4"/>
      <c r="L99" s="4"/>
    </row>
    <row r="100" spans="2:12" x14ac:dyDescent="0.2">
      <c r="B100" s="4"/>
      <c r="C100" s="4"/>
      <c r="D100" s="4"/>
      <c r="E100" s="4"/>
      <c r="F100" s="4"/>
      <c r="G100" s="4"/>
      <c r="H100" s="4"/>
      <c r="I100" s="4"/>
      <c r="J100" s="4"/>
      <c r="K100" s="4"/>
      <c r="L100" s="4"/>
    </row>
    <row r="101" spans="2:12" x14ac:dyDescent="0.2">
      <c r="B101" s="4"/>
      <c r="C101" s="4"/>
      <c r="D101" s="4"/>
      <c r="E101" s="4"/>
      <c r="F101" s="4"/>
      <c r="G101" s="4"/>
      <c r="H101" s="4"/>
      <c r="I101" s="4"/>
      <c r="J101" s="4"/>
      <c r="K101" s="4"/>
      <c r="L101" s="4"/>
    </row>
    <row r="102" spans="2:12" x14ac:dyDescent="0.2">
      <c r="B102" s="4"/>
      <c r="C102" s="4"/>
      <c r="D102" s="4"/>
      <c r="E102" s="4"/>
      <c r="F102" s="4"/>
      <c r="G102" s="4"/>
      <c r="H102" s="4"/>
      <c r="I102" s="4"/>
      <c r="J102" s="4"/>
      <c r="K102" s="4"/>
      <c r="L102" s="4"/>
    </row>
    <row r="103" spans="2:12" x14ac:dyDescent="0.2">
      <c r="B103" s="4"/>
      <c r="C103" s="4"/>
      <c r="D103" s="4"/>
      <c r="E103" s="4"/>
      <c r="F103" s="4"/>
      <c r="G103" s="4"/>
      <c r="H103" s="4"/>
      <c r="I103" s="4"/>
      <c r="J103" s="4"/>
      <c r="K103" s="4"/>
      <c r="L103" s="4"/>
    </row>
    <row r="104" spans="2:12" x14ac:dyDescent="0.2">
      <c r="B104" s="4"/>
      <c r="C104" s="4"/>
      <c r="D104" s="4"/>
      <c r="E104" s="4"/>
      <c r="F104" s="4"/>
      <c r="G104" s="4"/>
      <c r="H104" s="4"/>
      <c r="I104" s="4"/>
      <c r="J104" s="4"/>
      <c r="K104" s="4"/>
      <c r="L104" s="4"/>
    </row>
    <row r="105" spans="2:12" x14ac:dyDescent="0.2">
      <c r="B105" s="4"/>
      <c r="C105" s="4"/>
      <c r="D105" s="4"/>
      <c r="E105" s="4"/>
      <c r="F105" s="4"/>
      <c r="G105" s="4"/>
      <c r="H105" s="4"/>
      <c r="I105" s="4"/>
      <c r="J105" s="4"/>
      <c r="K105" s="4"/>
      <c r="L105" s="4"/>
    </row>
    <row r="106" spans="2:12" x14ac:dyDescent="0.2">
      <c r="B106" s="4"/>
      <c r="C106" s="4"/>
      <c r="D106" s="4"/>
      <c r="E106" s="4"/>
      <c r="F106" s="4"/>
      <c r="G106" s="4"/>
      <c r="H106" s="4"/>
      <c r="I106" s="4"/>
      <c r="J106" s="4"/>
      <c r="K106" s="4"/>
      <c r="L106" s="4"/>
    </row>
    <row r="107" spans="2:12" x14ac:dyDescent="0.2">
      <c r="B107" s="4"/>
      <c r="C107" s="4"/>
      <c r="D107" s="4"/>
      <c r="E107" s="4"/>
      <c r="F107" s="4"/>
      <c r="G107" s="4"/>
      <c r="H107" s="4"/>
      <c r="I107" s="4"/>
      <c r="J107" s="4"/>
      <c r="K107" s="4"/>
      <c r="L107" s="4"/>
    </row>
    <row r="108" spans="2:12" x14ac:dyDescent="0.2">
      <c r="B108" s="4"/>
      <c r="C108" s="4"/>
      <c r="D108" s="4"/>
      <c r="E108" s="4"/>
      <c r="F108" s="4"/>
      <c r="G108" s="4"/>
      <c r="H108" s="4"/>
      <c r="I108" s="4"/>
      <c r="J108" s="4"/>
      <c r="K108" s="4"/>
      <c r="L108" s="4"/>
    </row>
    <row r="109" spans="2:12" x14ac:dyDescent="0.2">
      <c r="B109" s="4"/>
      <c r="C109" s="4"/>
      <c r="D109" s="4"/>
      <c r="E109" s="4"/>
      <c r="F109" s="4"/>
      <c r="G109" s="4"/>
      <c r="H109" s="4"/>
      <c r="I109" s="4"/>
      <c r="J109" s="4"/>
      <c r="K109" s="4"/>
      <c r="L109" s="4"/>
    </row>
    <row r="110" spans="2:12" x14ac:dyDescent="0.2">
      <c r="B110" s="4"/>
      <c r="C110" s="4"/>
      <c r="D110" s="4"/>
      <c r="E110" s="4"/>
      <c r="F110" s="4"/>
      <c r="G110" s="4"/>
      <c r="H110" s="4"/>
      <c r="I110" s="4"/>
      <c r="J110" s="4"/>
      <c r="K110" s="4"/>
      <c r="L110" s="4"/>
    </row>
    <row r="111" spans="2:12" x14ac:dyDescent="0.2">
      <c r="B111" s="4"/>
      <c r="C111" s="4"/>
      <c r="D111" s="4"/>
      <c r="E111" s="4"/>
      <c r="F111" s="4"/>
      <c r="G111" s="4"/>
      <c r="H111" s="4"/>
      <c r="I111" s="4"/>
      <c r="J111" s="4"/>
      <c r="K111" s="4"/>
      <c r="L111" s="4"/>
    </row>
    <row r="112" spans="2:12" x14ac:dyDescent="0.2">
      <c r="B112" s="4"/>
      <c r="C112" s="4"/>
      <c r="D112" s="4"/>
      <c r="E112" s="4"/>
      <c r="F112" s="4"/>
      <c r="G112" s="4"/>
      <c r="H112" s="4"/>
      <c r="I112" s="4"/>
      <c r="J112" s="4"/>
      <c r="K112" s="4"/>
      <c r="L112" s="4"/>
    </row>
    <row r="113" spans="2:12" x14ac:dyDescent="0.2">
      <c r="B113" s="4"/>
      <c r="C113" s="4"/>
      <c r="D113" s="4"/>
      <c r="E113" s="4"/>
      <c r="F113" s="4"/>
      <c r="G113" s="4"/>
      <c r="H113" s="4"/>
      <c r="I113" s="4"/>
      <c r="J113" s="4"/>
      <c r="K113" s="4"/>
      <c r="L113" s="4"/>
    </row>
    <row r="114" spans="2:12" x14ac:dyDescent="0.2">
      <c r="B114" s="4"/>
      <c r="C114" s="4"/>
      <c r="D114" s="4"/>
      <c r="E114" s="4"/>
      <c r="F114" s="4"/>
      <c r="G114" s="4"/>
      <c r="H114" s="4"/>
      <c r="I114" s="4"/>
      <c r="J114" s="4"/>
      <c r="K114" s="4"/>
      <c r="L114" s="4"/>
    </row>
    <row r="115" spans="2:12" x14ac:dyDescent="0.2">
      <c r="B115" s="4"/>
      <c r="C115" s="4"/>
      <c r="D115" s="4"/>
      <c r="E115" s="4"/>
      <c r="F115" s="4"/>
      <c r="G115" s="4"/>
      <c r="H115" s="4"/>
      <c r="I115" s="4"/>
      <c r="J115" s="4"/>
      <c r="K115" s="4"/>
      <c r="L115" s="4"/>
    </row>
    <row r="116" spans="2:12" x14ac:dyDescent="0.2">
      <c r="B116" s="4"/>
      <c r="C116" s="4"/>
      <c r="D116" s="4"/>
      <c r="E116" s="4"/>
      <c r="F116" s="4"/>
      <c r="G116" s="4"/>
      <c r="H116" s="4"/>
      <c r="I116" s="4"/>
      <c r="J116" s="4"/>
      <c r="K116" s="4"/>
      <c r="L116" s="4"/>
    </row>
    <row r="117" spans="2:12" x14ac:dyDescent="0.2">
      <c r="B117" s="4"/>
      <c r="C117" s="4"/>
      <c r="D117" s="4"/>
      <c r="E117" s="4"/>
      <c r="F117" s="4"/>
      <c r="G117" s="4"/>
      <c r="H117" s="4"/>
      <c r="I117" s="4"/>
      <c r="J117" s="4"/>
      <c r="K117" s="4"/>
      <c r="L117" s="4"/>
    </row>
    <row r="118" spans="2:12" x14ac:dyDescent="0.2">
      <c r="B118" s="4"/>
      <c r="C118" s="4"/>
      <c r="D118" s="4"/>
      <c r="E118" s="4"/>
      <c r="F118" s="4"/>
      <c r="G118" s="4"/>
      <c r="H118" s="4"/>
      <c r="I118" s="4"/>
      <c r="J118" s="4"/>
      <c r="K118" s="4"/>
      <c r="L118" s="4"/>
    </row>
    <row r="119" spans="2:12" x14ac:dyDescent="0.2">
      <c r="B119" s="4"/>
      <c r="C119" s="4"/>
      <c r="D119" s="4"/>
      <c r="E119" s="4"/>
      <c r="F119" s="4"/>
      <c r="G119" s="4"/>
      <c r="H119" s="4"/>
      <c r="I119" s="4"/>
      <c r="J119" s="4"/>
      <c r="K119" s="4"/>
      <c r="L119" s="4"/>
    </row>
    <row r="120" spans="2:12" x14ac:dyDescent="0.2">
      <c r="B120" s="4"/>
      <c r="C120" s="4"/>
      <c r="D120" s="4"/>
      <c r="E120" s="4"/>
      <c r="F120" s="4"/>
      <c r="G120" s="4"/>
      <c r="H120" s="4"/>
      <c r="I120" s="4"/>
      <c r="J120" s="4"/>
      <c r="K120" s="4"/>
      <c r="L120" s="4"/>
    </row>
    <row r="121" spans="2:12" x14ac:dyDescent="0.2">
      <c r="B121" s="4"/>
      <c r="C121" s="4"/>
      <c r="D121" s="4"/>
      <c r="E121" s="4"/>
      <c r="F121" s="4"/>
      <c r="G121" s="4"/>
      <c r="H121" s="4"/>
      <c r="I121" s="4"/>
      <c r="J121" s="4"/>
      <c r="K121" s="4"/>
      <c r="L121" s="4"/>
    </row>
    <row r="122" spans="2:12" x14ac:dyDescent="0.2">
      <c r="B122" s="4"/>
      <c r="C122" s="4"/>
      <c r="D122" s="4"/>
      <c r="E122" s="4"/>
      <c r="F122" s="4"/>
      <c r="G122" s="4"/>
      <c r="H122" s="4"/>
      <c r="I122" s="4"/>
      <c r="J122" s="4"/>
      <c r="K122" s="4"/>
      <c r="L122" s="4"/>
    </row>
    <row r="123" spans="2:12" x14ac:dyDescent="0.2">
      <c r="B123" s="4"/>
      <c r="C123" s="4"/>
      <c r="D123" s="4"/>
      <c r="E123" s="4"/>
      <c r="F123" s="4"/>
      <c r="G123" s="4"/>
      <c r="H123" s="4"/>
      <c r="I123" s="4"/>
      <c r="J123" s="4"/>
      <c r="K123" s="4"/>
      <c r="L123" s="4"/>
    </row>
    <row r="124" spans="2:12" x14ac:dyDescent="0.2">
      <c r="B124" s="4"/>
      <c r="C124" s="4"/>
      <c r="D124" s="4"/>
      <c r="E124" s="4"/>
      <c r="F124" s="4"/>
      <c r="G124" s="4"/>
      <c r="H124" s="4"/>
      <c r="I124" s="4"/>
      <c r="J124" s="4"/>
      <c r="K124" s="4"/>
      <c r="L124" s="4"/>
    </row>
    <row r="125" spans="2:12" x14ac:dyDescent="0.2">
      <c r="B125" s="4"/>
      <c r="C125" s="4"/>
      <c r="D125" s="4"/>
      <c r="E125" s="4"/>
      <c r="F125" s="4"/>
      <c r="G125" s="4"/>
      <c r="H125" s="4"/>
      <c r="I125" s="4"/>
      <c r="J125" s="4"/>
      <c r="K125" s="4"/>
      <c r="L125" s="4"/>
    </row>
    <row r="126" spans="2:12" x14ac:dyDescent="0.2">
      <c r="B126" s="4"/>
      <c r="C126" s="4"/>
      <c r="D126" s="4"/>
      <c r="E126" s="4"/>
      <c r="F126" s="4"/>
      <c r="G126" s="4"/>
      <c r="H126" s="4"/>
      <c r="I126" s="4"/>
      <c r="J126" s="4"/>
      <c r="K126" s="4"/>
      <c r="L126" s="4"/>
    </row>
    <row r="127" spans="2:12" x14ac:dyDescent="0.2">
      <c r="B127" s="4"/>
      <c r="C127" s="4"/>
      <c r="D127" s="4"/>
      <c r="E127" s="4"/>
      <c r="F127" s="4"/>
      <c r="G127" s="4"/>
      <c r="H127" s="4"/>
      <c r="I127" s="4"/>
      <c r="J127" s="4"/>
      <c r="K127" s="4"/>
      <c r="L127" s="4"/>
    </row>
    <row r="128" spans="2:12" x14ac:dyDescent="0.2">
      <c r="B128" s="4"/>
      <c r="C128" s="4"/>
      <c r="D128" s="4"/>
      <c r="E128" s="4"/>
      <c r="F128" s="4"/>
      <c r="G128" s="4"/>
      <c r="H128" s="4"/>
      <c r="I128" s="4"/>
      <c r="J128" s="4"/>
      <c r="K128" s="4"/>
      <c r="L128" s="4"/>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sheetData>
  <mergeCells count="2">
    <mergeCell ref="B2:L3"/>
    <mergeCell ref="C5:L5"/>
  </mergeCells>
  <phoneticPr fontId="0" type="noConversion"/>
  <pageMargins left="0.36" right="0.4" top="0.38" bottom="0.36" header="0.25" footer="0.2"/>
  <pageSetup scale="98"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3"/>
  <sheetViews>
    <sheetView showGridLines="0" workbookViewId="0">
      <selection activeCell="M23" sqref="M23"/>
    </sheetView>
  </sheetViews>
  <sheetFormatPr defaultRowHeight="12.75" x14ac:dyDescent="0.2"/>
  <cols>
    <col min="2" max="2" width="21.85546875" customWidth="1"/>
    <col min="3" max="3" width="10" customWidth="1"/>
    <col min="4" max="4" width="14.28515625" customWidth="1"/>
    <col min="6" max="6" width="10.140625" customWidth="1"/>
    <col min="9" max="9" width="12.85546875" customWidth="1"/>
    <col min="11" max="11" width="13.28515625" customWidth="1"/>
  </cols>
  <sheetData>
    <row r="2" spans="2:11" ht="26.25" x14ac:dyDescent="0.4">
      <c r="B2" s="104" t="s">
        <v>69</v>
      </c>
      <c r="C2" s="105"/>
      <c r="D2" s="105"/>
      <c r="E2" s="105"/>
      <c r="F2" s="105"/>
      <c r="G2" s="105"/>
      <c r="H2" s="105"/>
      <c r="I2" s="105"/>
      <c r="J2" s="105"/>
      <c r="K2" s="105"/>
    </row>
    <row r="4" spans="2:11" ht="18" x14ac:dyDescent="0.25">
      <c r="B4" s="106" t="s">
        <v>60</v>
      </c>
      <c r="C4" s="107"/>
      <c r="D4" s="107"/>
      <c r="E4" s="107"/>
      <c r="F4" s="107"/>
      <c r="G4" s="107"/>
      <c r="H4" s="107"/>
      <c r="I4" s="107"/>
      <c r="J4" s="107"/>
      <c r="K4" s="107"/>
    </row>
    <row r="5" spans="2:11" ht="18" x14ac:dyDescent="0.25">
      <c r="B5" s="108" t="s">
        <v>68</v>
      </c>
      <c r="C5" s="109"/>
      <c r="D5" s="109"/>
      <c r="E5" s="109"/>
      <c r="F5" s="109"/>
      <c r="G5" s="109"/>
      <c r="H5" s="109"/>
      <c r="I5" s="109"/>
      <c r="J5" s="109"/>
      <c r="K5" s="109"/>
    </row>
    <row r="7" spans="2:11" ht="15" x14ac:dyDescent="0.2">
      <c r="B7" s="37" t="s">
        <v>74</v>
      </c>
      <c r="C7" s="38" t="s">
        <v>46</v>
      </c>
      <c r="D7" s="38" t="s">
        <v>61</v>
      </c>
      <c r="E7" s="38" t="s">
        <v>45</v>
      </c>
      <c r="F7" s="38" t="s">
        <v>62</v>
      </c>
      <c r="G7" s="38" t="s">
        <v>63</v>
      </c>
      <c r="H7" s="38" t="s">
        <v>64</v>
      </c>
      <c r="I7" s="38" t="s">
        <v>65</v>
      </c>
      <c r="J7" s="38" t="s">
        <v>66</v>
      </c>
      <c r="K7" s="38" t="s">
        <v>67</v>
      </c>
    </row>
    <row r="8" spans="2:11" x14ac:dyDescent="0.2">
      <c r="B8" s="39">
        <v>5</v>
      </c>
      <c r="C8" s="76">
        <v>54.63</v>
      </c>
      <c r="D8" s="76">
        <v>94.74</v>
      </c>
      <c r="E8" s="76">
        <v>49.81</v>
      </c>
      <c r="F8" s="76">
        <v>43.2</v>
      </c>
      <c r="G8" s="76">
        <v>28.97</v>
      </c>
      <c r="H8" s="76">
        <v>50.69</v>
      </c>
      <c r="I8" s="76">
        <v>54.95</v>
      </c>
      <c r="J8" s="76">
        <v>53.64</v>
      </c>
      <c r="K8" s="76">
        <v>49.79</v>
      </c>
    </row>
    <row r="9" spans="2:11" x14ac:dyDescent="0.2">
      <c r="B9" s="39">
        <v>5.5</v>
      </c>
      <c r="C9" s="76">
        <v>54.92</v>
      </c>
      <c r="D9" s="76">
        <v>95.24</v>
      </c>
      <c r="E9" s="76">
        <v>50.07</v>
      </c>
      <c r="F9" s="76">
        <v>43.43</v>
      </c>
      <c r="G9" s="76">
        <v>29.12</v>
      </c>
      <c r="H9" s="76">
        <v>50.96</v>
      </c>
      <c r="I9" s="76">
        <v>55.24</v>
      </c>
      <c r="J9" s="76">
        <v>53.93</v>
      </c>
      <c r="K9" s="76">
        <v>50.05</v>
      </c>
    </row>
    <row r="10" spans="2:11" x14ac:dyDescent="0.2">
      <c r="B10" s="39">
        <v>6</v>
      </c>
      <c r="C10" s="76">
        <v>55.21</v>
      </c>
      <c r="D10" s="76">
        <v>95.74</v>
      </c>
      <c r="E10" s="76">
        <v>50.34</v>
      </c>
      <c r="F10" s="76">
        <v>43.66</v>
      </c>
      <c r="G10" s="76">
        <v>29.28</v>
      </c>
      <c r="H10" s="76">
        <v>51.23</v>
      </c>
      <c r="I10" s="76">
        <v>55.53</v>
      </c>
      <c r="J10" s="76">
        <v>54.21</v>
      </c>
      <c r="K10" s="76">
        <v>50.32</v>
      </c>
    </row>
    <row r="11" spans="2:11" x14ac:dyDescent="0.2">
      <c r="B11" s="39">
        <v>6.5</v>
      </c>
      <c r="C11" s="76">
        <v>55.51</v>
      </c>
      <c r="D11" s="76">
        <v>96.26</v>
      </c>
      <c r="E11" s="76">
        <v>50.61</v>
      </c>
      <c r="F11" s="76">
        <v>43.89</v>
      </c>
      <c r="G11" s="76">
        <v>29.43</v>
      </c>
      <c r="H11" s="76">
        <v>51.51</v>
      </c>
      <c r="I11" s="76">
        <v>55.83</v>
      </c>
      <c r="J11" s="76">
        <v>54.5</v>
      </c>
      <c r="K11" s="76">
        <v>50.59</v>
      </c>
    </row>
    <row r="12" spans="2:11" x14ac:dyDescent="0.2">
      <c r="B12" s="39">
        <v>7</v>
      </c>
      <c r="C12" s="76">
        <v>55.81</v>
      </c>
      <c r="D12" s="76">
        <v>96.77</v>
      </c>
      <c r="E12" s="76">
        <v>50.88</v>
      </c>
      <c r="F12" s="76">
        <v>44.13</v>
      </c>
      <c r="G12" s="76">
        <v>29.59</v>
      </c>
      <c r="H12" s="76">
        <v>51.78</v>
      </c>
      <c r="I12" s="76">
        <v>56.13</v>
      </c>
      <c r="J12" s="76">
        <v>54.8</v>
      </c>
      <c r="K12" s="76">
        <v>50.86</v>
      </c>
    </row>
    <row r="13" spans="2:11" x14ac:dyDescent="0.2">
      <c r="B13" s="39">
        <v>7.5</v>
      </c>
      <c r="C13" s="76">
        <v>56.11</v>
      </c>
      <c r="D13" s="76">
        <v>97.3</v>
      </c>
      <c r="E13" s="76">
        <v>51.16</v>
      </c>
      <c r="F13" s="76">
        <v>44.37</v>
      </c>
      <c r="G13" s="76">
        <v>29.75</v>
      </c>
      <c r="H13" s="76">
        <v>52.06</v>
      </c>
      <c r="I13" s="76">
        <v>56.43</v>
      </c>
      <c r="J13" s="76">
        <v>55.09</v>
      </c>
      <c r="K13" s="76">
        <v>51.14</v>
      </c>
    </row>
    <row r="14" spans="2:11" x14ac:dyDescent="0.2">
      <c r="B14" s="39">
        <v>8</v>
      </c>
      <c r="C14" s="76">
        <v>56.41</v>
      </c>
      <c r="D14" s="76">
        <v>97.83</v>
      </c>
      <c r="E14" s="76">
        <v>51.43</v>
      </c>
      <c r="F14" s="76">
        <v>44.61</v>
      </c>
      <c r="G14" s="76">
        <v>29.91</v>
      </c>
      <c r="H14" s="76">
        <v>52.35</v>
      </c>
      <c r="I14" s="76">
        <v>56.74</v>
      </c>
      <c r="J14" s="76">
        <v>55.39</v>
      </c>
      <c r="K14" s="76">
        <v>51.41</v>
      </c>
    </row>
    <row r="15" spans="2:11" x14ac:dyDescent="0.2">
      <c r="B15" s="39">
        <v>8.5</v>
      </c>
      <c r="C15" s="76">
        <v>56.72</v>
      </c>
      <c r="D15" s="76">
        <v>98.36</v>
      </c>
      <c r="E15" s="76">
        <v>51.72</v>
      </c>
      <c r="F15" s="76">
        <v>44.85</v>
      </c>
      <c r="G15" s="76">
        <v>30.08</v>
      </c>
      <c r="H15" s="76">
        <v>52.63</v>
      </c>
      <c r="I15" s="76">
        <v>57.05</v>
      </c>
      <c r="J15" s="76">
        <v>55.69</v>
      </c>
      <c r="K15" s="76">
        <v>51.69</v>
      </c>
    </row>
    <row r="16" spans="2:11" x14ac:dyDescent="0.2">
      <c r="B16" s="39">
        <v>9</v>
      </c>
      <c r="C16" s="76">
        <v>57.03</v>
      </c>
      <c r="D16" s="76">
        <v>98.9</v>
      </c>
      <c r="E16" s="76">
        <v>52</v>
      </c>
      <c r="F16" s="76">
        <v>45.1</v>
      </c>
      <c r="G16" s="76">
        <v>30.24</v>
      </c>
      <c r="H16" s="76">
        <v>52.92</v>
      </c>
      <c r="I16" s="76">
        <v>57.36</v>
      </c>
      <c r="J16" s="77">
        <v>56</v>
      </c>
      <c r="K16" s="76">
        <v>51.98</v>
      </c>
    </row>
    <row r="17" spans="2:11" x14ac:dyDescent="0.2">
      <c r="B17" s="39">
        <v>9.5</v>
      </c>
      <c r="C17" s="76">
        <v>57.35</v>
      </c>
      <c r="D17" s="76">
        <v>99.45</v>
      </c>
      <c r="E17" s="76">
        <v>52.29</v>
      </c>
      <c r="F17" s="76">
        <v>45.35</v>
      </c>
      <c r="G17" s="76">
        <v>30.41</v>
      </c>
      <c r="H17" s="76">
        <v>53.22</v>
      </c>
      <c r="I17" s="76">
        <v>57.68</v>
      </c>
      <c r="J17" s="76">
        <v>56.31</v>
      </c>
      <c r="K17" s="76">
        <v>52.27</v>
      </c>
    </row>
    <row r="18" spans="2:11" x14ac:dyDescent="0.2">
      <c r="B18" s="39">
        <v>10</v>
      </c>
      <c r="C18" s="76">
        <v>57.67</v>
      </c>
      <c r="D18" s="77">
        <v>100</v>
      </c>
      <c r="E18" s="76">
        <v>52.58</v>
      </c>
      <c r="F18" s="76">
        <v>45.6</v>
      </c>
      <c r="G18" s="76">
        <v>30.58</v>
      </c>
      <c r="H18" s="76">
        <v>53.51</v>
      </c>
      <c r="I18" s="76">
        <v>58</v>
      </c>
      <c r="J18" s="76">
        <v>56.62</v>
      </c>
      <c r="K18" s="76">
        <v>52.56</v>
      </c>
    </row>
    <row r="19" spans="2:11" x14ac:dyDescent="0.2">
      <c r="B19" s="39">
        <v>10.5</v>
      </c>
      <c r="C19" s="76">
        <v>57.99</v>
      </c>
      <c r="D19" s="76">
        <v>100.56</v>
      </c>
      <c r="E19" s="76">
        <v>52.87</v>
      </c>
      <c r="F19" s="76">
        <v>45.85</v>
      </c>
      <c r="G19" s="76">
        <v>30.75</v>
      </c>
      <c r="H19" s="76">
        <v>53.81</v>
      </c>
      <c r="I19" s="76">
        <v>58.32</v>
      </c>
      <c r="J19" s="76">
        <v>56.94</v>
      </c>
      <c r="K19" s="76">
        <v>52.85</v>
      </c>
    </row>
    <row r="20" spans="2:11" x14ac:dyDescent="0.2">
      <c r="B20" s="39">
        <v>11</v>
      </c>
      <c r="C20" s="76">
        <v>58.31</v>
      </c>
      <c r="D20" s="76">
        <v>101.12</v>
      </c>
      <c r="E20" s="76">
        <v>53.17</v>
      </c>
      <c r="F20" s="76">
        <v>46.11</v>
      </c>
      <c r="G20" s="76">
        <v>30.92</v>
      </c>
      <c r="H20" s="76">
        <v>54.11</v>
      </c>
      <c r="I20" s="76">
        <v>58.65</v>
      </c>
      <c r="J20" s="76">
        <v>57.26</v>
      </c>
      <c r="K20" s="76">
        <v>53.15</v>
      </c>
    </row>
    <row r="21" spans="2:11" x14ac:dyDescent="0.2">
      <c r="B21" s="39">
        <v>11.5</v>
      </c>
      <c r="C21" s="76">
        <v>58.64</v>
      </c>
      <c r="D21" s="76">
        <v>101.69</v>
      </c>
      <c r="E21" s="76">
        <v>53.47</v>
      </c>
      <c r="F21" s="76">
        <v>46.37</v>
      </c>
      <c r="G21" s="76">
        <v>31.1</v>
      </c>
      <c r="H21" s="76">
        <v>54.42</v>
      </c>
      <c r="I21" s="76">
        <v>58.98</v>
      </c>
      <c r="J21" s="76">
        <v>57.58</v>
      </c>
      <c r="K21" s="76">
        <v>53.45</v>
      </c>
    </row>
    <row r="22" spans="2:11" x14ac:dyDescent="0.2">
      <c r="B22" s="39">
        <v>12</v>
      </c>
      <c r="C22" s="76">
        <v>58.98</v>
      </c>
      <c r="D22" s="76">
        <v>102.27</v>
      </c>
      <c r="E22" s="76">
        <v>53.77</v>
      </c>
      <c r="F22" s="76">
        <v>46.64</v>
      </c>
      <c r="G22" s="76">
        <v>31.27</v>
      </c>
      <c r="H22" s="76">
        <v>54.73</v>
      </c>
      <c r="I22" s="76">
        <v>59.32</v>
      </c>
      <c r="J22" s="76">
        <v>57.91</v>
      </c>
      <c r="K22" s="76">
        <v>53.75</v>
      </c>
    </row>
    <row r="23" spans="2:11" x14ac:dyDescent="0.2">
      <c r="B23" s="39">
        <v>12.5</v>
      </c>
      <c r="C23" s="76">
        <v>59.31</v>
      </c>
      <c r="D23" s="76">
        <v>102.86</v>
      </c>
      <c r="E23" s="76">
        <v>54.08</v>
      </c>
      <c r="F23" s="76">
        <v>46.9</v>
      </c>
      <c r="G23" s="76">
        <v>31.45</v>
      </c>
      <c r="H23" s="76">
        <v>55.04</v>
      </c>
      <c r="I23" s="76">
        <v>59.66</v>
      </c>
      <c r="J23" s="76">
        <v>58.24</v>
      </c>
      <c r="K23" s="76">
        <v>54.06</v>
      </c>
    </row>
    <row r="24" spans="2:11" x14ac:dyDescent="0.2">
      <c r="B24" s="39">
        <v>13</v>
      </c>
      <c r="C24" s="76">
        <v>59.66</v>
      </c>
      <c r="D24" s="76">
        <v>103.45</v>
      </c>
      <c r="E24" s="76">
        <v>54.39</v>
      </c>
      <c r="F24" s="76">
        <v>47.17</v>
      </c>
      <c r="G24" s="76">
        <v>31.63</v>
      </c>
      <c r="H24" s="76">
        <v>55.36</v>
      </c>
      <c r="I24" s="77">
        <v>60</v>
      </c>
      <c r="J24" s="76">
        <v>58.57</v>
      </c>
      <c r="K24" s="76">
        <v>54.37</v>
      </c>
    </row>
    <row r="25" spans="2:11" x14ac:dyDescent="0.2">
      <c r="B25" s="39">
        <v>13.5</v>
      </c>
      <c r="C25" s="77">
        <v>60</v>
      </c>
      <c r="D25" s="76">
        <v>104.05</v>
      </c>
      <c r="E25" s="76">
        <v>54.71</v>
      </c>
      <c r="F25" s="76">
        <v>47.45</v>
      </c>
      <c r="G25" s="76">
        <v>31.82</v>
      </c>
      <c r="H25" s="76">
        <v>55.68</v>
      </c>
      <c r="I25" s="76">
        <v>60.35</v>
      </c>
      <c r="J25" s="76">
        <v>58.91</v>
      </c>
      <c r="K25" s="76">
        <v>54.68</v>
      </c>
    </row>
    <row r="26" spans="2:11" x14ac:dyDescent="0.2">
      <c r="B26" s="39">
        <v>14</v>
      </c>
      <c r="C26" s="76">
        <v>60.35</v>
      </c>
      <c r="D26" s="76">
        <v>104.65</v>
      </c>
      <c r="E26" s="76">
        <v>55.02</v>
      </c>
      <c r="F26" s="76">
        <v>47.72</v>
      </c>
      <c r="G26" s="77">
        <v>32</v>
      </c>
      <c r="H26" s="77">
        <v>56</v>
      </c>
      <c r="I26" s="76">
        <v>60.7</v>
      </c>
      <c r="J26" s="76">
        <v>59.26</v>
      </c>
      <c r="K26" s="77">
        <v>55</v>
      </c>
    </row>
    <row r="27" spans="2:11" x14ac:dyDescent="0.2">
      <c r="B27" s="39">
        <v>14.5</v>
      </c>
      <c r="C27" s="76">
        <v>60.7</v>
      </c>
      <c r="D27" s="76">
        <v>105.26</v>
      </c>
      <c r="E27" s="76">
        <v>55.35</v>
      </c>
      <c r="F27" s="77">
        <v>48</v>
      </c>
      <c r="G27" s="76">
        <v>32.19</v>
      </c>
      <c r="H27" s="76">
        <v>56.33</v>
      </c>
      <c r="I27" s="76">
        <v>61.05</v>
      </c>
      <c r="J27" s="76">
        <v>59.6</v>
      </c>
      <c r="K27" s="76">
        <v>55.32</v>
      </c>
    </row>
    <row r="28" spans="2:11" x14ac:dyDescent="0.2">
      <c r="B28" s="39">
        <v>15</v>
      </c>
      <c r="C28" s="76">
        <v>61.06</v>
      </c>
      <c r="D28" s="76">
        <v>105.88</v>
      </c>
      <c r="E28" s="76">
        <v>55.67</v>
      </c>
      <c r="F28" s="76">
        <v>48.28</v>
      </c>
      <c r="G28" s="76">
        <v>32.380000000000003</v>
      </c>
      <c r="H28" s="76">
        <v>56.66</v>
      </c>
      <c r="I28" s="76">
        <v>61.41</v>
      </c>
      <c r="J28" s="76">
        <v>59.95</v>
      </c>
      <c r="K28" s="76">
        <v>55.65</v>
      </c>
    </row>
    <row r="29" spans="2:11" x14ac:dyDescent="0.2">
      <c r="B29" s="39">
        <v>15.5</v>
      </c>
      <c r="C29" s="76">
        <v>61.42</v>
      </c>
      <c r="D29" s="76">
        <v>106.51</v>
      </c>
      <c r="E29" s="77">
        <v>56</v>
      </c>
      <c r="F29" s="76">
        <v>48.57</v>
      </c>
      <c r="G29" s="76">
        <v>32.57</v>
      </c>
      <c r="H29" s="76">
        <v>56.99</v>
      </c>
      <c r="I29" s="76">
        <v>61.78</v>
      </c>
      <c r="J29" s="76">
        <v>60.31</v>
      </c>
      <c r="K29" s="76">
        <v>55.98</v>
      </c>
    </row>
    <row r="30" spans="2:11" x14ac:dyDescent="0.2">
      <c r="B30" s="39">
        <v>16</v>
      </c>
      <c r="C30" s="76">
        <v>61.79</v>
      </c>
      <c r="D30" s="76">
        <v>107.14</v>
      </c>
      <c r="E30" s="76">
        <v>56.33</v>
      </c>
      <c r="F30" s="76">
        <v>48.86</v>
      </c>
      <c r="G30" s="76">
        <v>32.76</v>
      </c>
      <c r="H30" s="76">
        <v>57.33</v>
      </c>
      <c r="I30" s="76">
        <v>62.14</v>
      </c>
      <c r="J30" s="76">
        <v>60.67</v>
      </c>
      <c r="K30" s="76">
        <v>56.31</v>
      </c>
    </row>
    <row r="31" spans="2:11" x14ac:dyDescent="0.2">
      <c r="B31" s="39">
        <v>16.5</v>
      </c>
      <c r="C31" s="76">
        <v>62.16</v>
      </c>
      <c r="D31" s="76">
        <v>107.78</v>
      </c>
      <c r="E31" s="76">
        <v>56.67</v>
      </c>
      <c r="F31" s="76">
        <v>49.15</v>
      </c>
      <c r="G31" s="76">
        <v>32.96</v>
      </c>
      <c r="H31" s="76">
        <v>57.68</v>
      </c>
      <c r="I31" s="76">
        <v>62.51</v>
      </c>
      <c r="J31" s="76">
        <v>61.03</v>
      </c>
      <c r="K31" s="76">
        <v>56.65</v>
      </c>
    </row>
    <row r="32" spans="2:11" x14ac:dyDescent="0.2">
      <c r="B32" s="39">
        <v>17</v>
      </c>
      <c r="C32" s="76">
        <v>62.53</v>
      </c>
      <c r="D32" s="76">
        <v>108.43</v>
      </c>
      <c r="E32" s="76">
        <v>57.01</v>
      </c>
      <c r="F32" s="76">
        <v>49.45</v>
      </c>
      <c r="G32" s="76">
        <v>33.159999999999997</v>
      </c>
      <c r="H32" s="76">
        <v>58.02</v>
      </c>
      <c r="I32" s="76">
        <v>62.89</v>
      </c>
      <c r="J32" s="76">
        <v>61.4</v>
      </c>
      <c r="K32" s="76">
        <v>56.99</v>
      </c>
    </row>
    <row r="33" spans="2:11" x14ac:dyDescent="0.2">
      <c r="B33" s="39">
        <v>17.5</v>
      </c>
      <c r="C33" s="76">
        <v>62.91</v>
      </c>
      <c r="D33" s="76">
        <v>109.09</v>
      </c>
      <c r="E33" s="76">
        <v>57.36</v>
      </c>
      <c r="F33" s="76">
        <v>49.75</v>
      </c>
      <c r="G33" s="76">
        <v>33.36</v>
      </c>
      <c r="H33" s="76">
        <v>58.38</v>
      </c>
      <c r="I33" s="76">
        <v>63.27</v>
      </c>
      <c r="J33" s="76">
        <v>61.77</v>
      </c>
      <c r="K33" s="76">
        <v>57.33</v>
      </c>
    </row>
    <row r="34" spans="2:11" x14ac:dyDescent="0.2">
      <c r="B34" s="39">
        <v>18</v>
      </c>
      <c r="C34" s="76">
        <v>63.29</v>
      </c>
      <c r="D34" s="76">
        <v>109.76</v>
      </c>
      <c r="E34" s="76">
        <v>57.71</v>
      </c>
      <c r="F34" s="76">
        <v>50.05</v>
      </c>
      <c r="G34" s="76">
        <v>33.56</v>
      </c>
      <c r="H34" s="76">
        <v>58.73</v>
      </c>
      <c r="I34" s="76">
        <v>63.66</v>
      </c>
      <c r="J34" s="76">
        <v>62.15</v>
      </c>
      <c r="K34" s="76">
        <v>57.68</v>
      </c>
    </row>
    <row r="35" spans="2:11" x14ac:dyDescent="0.2">
      <c r="B35" s="39">
        <v>18.5</v>
      </c>
      <c r="C35" s="76">
        <v>63.68</v>
      </c>
      <c r="D35" s="76">
        <v>110.43</v>
      </c>
      <c r="E35" s="76">
        <v>58.06</v>
      </c>
      <c r="F35" s="76">
        <v>50.36</v>
      </c>
      <c r="G35" s="76">
        <v>33.770000000000003</v>
      </c>
      <c r="H35" s="76">
        <v>59.09</v>
      </c>
      <c r="I35" s="76">
        <v>64.05</v>
      </c>
      <c r="J35" s="76">
        <v>62.53</v>
      </c>
      <c r="K35" s="76">
        <v>58.04</v>
      </c>
    </row>
    <row r="36" spans="2:11" x14ac:dyDescent="0.2">
      <c r="B36" s="39">
        <v>19</v>
      </c>
      <c r="C36" s="76">
        <v>64.069999999999993</v>
      </c>
      <c r="D36" s="76">
        <v>111.11</v>
      </c>
      <c r="E36" s="76">
        <v>58.42</v>
      </c>
      <c r="F36" s="76">
        <v>50.67</v>
      </c>
      <c r="G36" s="76">
        <v>33.979999999999997</v>
      </c>
      <c r="H36" s="76">
        <v>59.46</v>
      </c>
      <c r="I36" s="76">
        <v>64.44</v>
      </c>
      <c r="J36" s="76">
        <v>62.91</v>
      </c>
      <c r="K36" s="76">
        <v>58.4</v>
      </c>
    </row>
    <row r="37" spans="2:11" x14ac:dyDescent="0.2">
      <c r="B37" s="39">
        <v>19.5</v>
      </c>
      <c r="C37" s="76">
        <v>64.47</v>
      </c>
      <c r="D37" s="76">
        <v>111.8</v>
      </c>
      <c r="E37" s="76">
        <v>58.78</v>
      </c>
      <c r="F37" s="76">
        <v>50.98</v>
      </c>
      <c r="G37" s="76">
        <v>34.19</v>
      </c>
      <c r="H37" s="76">
        <v>59.83</v>
      </c>
      <c r="I37" s="76">
        <v>64.84</v>
      </c>
      <c r="J37" s="76">
        <v>63.3</v>
      </c>
      <c r="K37" s="76">
        <v>58.76</v>
      </c>
    </row>
    <row r="38" spans="2:11" x14ac:dyDescent="0.2">
      <c r="B38" s="39">
        <v>20</v>
      </c>
      <c r="C38" s="76">
        <v>64.88</v>
      </c>
      <c r="D38" s="76">
        <v>112.5</v>
      </c>
      <c r="E38" s="76">
        <v>59.15</v>
      </c>
      <c r="F38" s="76">
        <v>51.3</v>
      </c>
      <c r="G38" s="76">
        <v>34.4</v>
      </c>
      <c r="H38" s="76">
        <v>60.2</v>
      </c>
      <c r="I38" s="76">
        <v>65.25</v>
      </c>
      <c r="J38" s="76">
        <v>63.7</v>
      </c>
      <c r="K38" s="76">
        <v>59.13</v>
      </c>
    </row>
    <row r="39" spans="2:11" x14ac:dyDescent="0.2">
      <c r="B39" s="39">
        <v>21</v>
      </c>
      <c r="C39" s="76">
        <v>65.7</v>
      </c>
      <c r="D39" s="76">
        <v>113.92</v>
      </c>
      <c r="E39" s="76">
        <v>59.9</v>
      </c>
      <c r="F39" s="76">
        <v>51.95</v>
      </c>
      <c r="G39" s="76">
        <v>34.840000000000003</v>
      </c>
      <c r="H39" s="76">
        <v>60.96</v>
      </c>
      <c r="I39" s="76">
        <v>66.08</v>
      </c>
      <c r="J39" s="76">
        <v>64.510000000000005</v>
      </c>
      <c r="K39" s="76">
        <v>59.87</v>
      </c>
    </row>
    <row r="40" spans="2:11" x14ac:dyDescent="0.2">
      <c r="B40" s="39">
        <v>22</v>
      </c>
      <c r="C40" s="76">
        <v>66.540000000000006</v>
      </c>
      <c r="D40" s="76">
        <v>115.38</v>
      </c>
      <c r="E40" s="76">
        <v>60.67</v>
      </c>
      <c r="F40" s="76">
        <v>52.62</v>
      </c>
      <c r="G40" s="76">
        <v>35.28</v>
      </c>
      <c r="H40" s="76">
        <v>61.74</v>
      </c>
      <c r="I40" s="76">
        <v>66.92</v>
      </c>
      <c r="J40" s="76">
        <v>65.33</v>
      </c>
      <c r="K40" s="76">
        <v>60.64</v>
      </c>
    </row>
    <row r="41" spans="2:11" x14ac:dyDescent="0.2">
      <c r="B41" s="39">
        <v>23</v>
      </c>
      <c r="C41" s="76">
        <v>67.400000000000006</v>
      </c>
      <c r="D41" s="76">
        <v>116.88</v>
      </c>
      <c r="E41" s="76">
        <v>61.45</v>
      </c>
      <c r="F41" s="76">
        <v>53.3</v>
      </c>
      <c r="G41" s="76">
        <v>35.74</v>
      </c>
      <c r="H41" s="76">
        <v>62.55</v>
      </c>
      <c r="I41" s="76">
        <v>67.790000000000006</v>
      </c>
      <c r="J41" s="76">
        <v>66.180000000000007</v>
      </c>
      <c r="K41" s="76">
        <v>61.43</v>
      </c>
    </row>
    <row r="42" spans="2:11" x14ac:dyDescent="0.2">
      <c r="B42" s="39">
        <v>24</v>
      </c>
      <c r="C42" s="76">
        <v>68.290000000000006</v>
      </c>
      <c r="D42" s="76">
        <v>118.42</v>
      </c>
      <c r="E42" s="76">
        <v>62.26</v>
      </c>
      <c r="F42" s="76">
        <v>54</v>
      </c>
      <c r="G42" s="76">
        <v>36.21</v>
      </c>
      <c r="H42" s="76">
        <v>63.37</v>
      </c>
      <c r="I42" s="76">
        <v>68.680000000000007</v>
      </c>
      <c r="J42" s="76">
        <v>67.05</v>
      </c>
      <c r="K42" s="76">
        <v>62.24</v>
      </c>
    </row>
    <row r="43" spans="2:11" x14ac:dyDescent="0.2">
      <c r="B43" s="39">
        <v>25</v>
      </c>
      <c r="C43" s="76">
        <v>69.2</v>
      </c>
      <c r="D43" s="76">
        <v>120</v>
      </c>
      <c r="E43" s="76">
        <v>63.09</v>
      </c>
      <c r="F43" s="76">
        <v>54.72</v>
      </c>
      <c r="G43" s="76">
        <v>36.69</v>
      </c>
      <c r="H43" s="76">
        <v>64.209999999999994</v>
      </c>
      <c r="I43" s="76">
        <v>69.599999999999994</v>
      </c>
      <c r="J43" s="76">
        <v>67.95</v>
      </c>
      <c r="K43" s="76">
        <v>63.07</v>
      </c>
    </row>
    <row r="44" spans="2:11" x14ac:dyDescent="0.2">
      <c r="B44" s="39">
        <v>26</v>
      </c>
      <c r="C44" s="76">
        <v>70.14</v>
      </c>
      <c r="D44" s="76">
        <v>121.62</v>
      </c>
      <c r="E44" s="76">
        <v>63.95</v>
      </c>
      <c r="F44" s="76">
        <v>55.46</v>
      </c>
      <c r="G44" s="76">
        <v>37.19</v>
      </c>
      <c r="H44" s="76">
        <v>65.08</v>
      </c>
      <c r="I44" s="76">
        <v>70.540000000000006</v>
      </c>
      <c r="J44" s="76">
        <v>68.86</v>
      </c>
      <c r="K44" s="76">
        <v>63.92</v>
      </c>
    </row>
    <row r="45" spans="2:11" x14ac:dyDescent="0.2">
      <c r="B45" s="39">
        <v>27</v>
      </c>
      <c r="C45" s="76">
        <v>71.099999999999994</v>
      </c>
      <c r="D45" s="76">
        <v>123.29</v>
      </c>
      <c r="E45" s="76">
        <v>64.819999999999993</v>
      </c>
      <c r="F45" s="76">
        <v>56.22</v>
      </c>
      <c r="G45" s="76">
        <v>37.700000000000003</v>
      </c>
      <c r="H45" s="76">
        <v>65.97</v>
      </c>
      <c r="I45" s="76">
        <v>71.510000000000005</v>
      </c>
      <c r="J45" s="76">
        <v>69.81</v>
      </c>
      <c r="K45" s="76">
        <v>64.790000000000006</v>
      </c>
    </row>
    <row r="46" spans="2:11" x14ac:dyDescent="0.2">
      <c r="B46" s="39">
        <v>28</v>
      </c>
      <c r="C46" s="76">
        <v>72.08</v>
      </c>
      <c r="D46" s="76">
        <v>125</v>
      </c>
      <c r="E46" s="76">
        <v>65.72</v>
      </c>
      <c r="F46" s="76">
        <v>57</v>
      </c>
      <c r="G46" s="76">
        <v>38.22</v>
      </c>
      <c r="H46" s="76">
        <v>66.89</v>
      </c>
      <c r="I46" s="76">
        <v>72.5</v>
      </c>
      <c r="J46" s="76">
        <v>70.78</v>
      </c>
      <c r="K46" s="76">
        <v>65.69</v>
      </c>
    </row>
    <row r="47" spans="2:11" x14ac:dyDescent="0.2">
      <c r="B47" s="39">
        <v>29</v>
      </c>
      <c r="C47" s="76">
        <v>73.099999999999994</v>
      </c>
      <c r="D47" s="76">
        <v>126.76</v>
      </c>
      <c r="E47" s="76">
        <v>66.650000000000006</v>
      </c>
      <c r="F47" s="76">
        <v>57.8</v>
      </c>
      <c r="G47" s="76">
        <v>38.76</v>
      </c>
      <c r="H47" s="76">
        <v>67.83</v>
      </c>
      <c r="I47" s="76">
        <v>73.52</v>
      </c>
      <c r="J47" s="76">
        <v>71.77</v>
      </c>
      <c r="K47" s="76">
        <v>66.62</v>
      </c>
    </row>
    <row r="48" spans="2:11" x14ac:dyDescent="0.2">
      <c r="B48" s="39">
        <v>30</v>
      </c>
      <c r="C48" s="76">
        <v>74.14</v>
      </c>
      <c r="D48" s="76">
        <v>128.57</v>
      </c>
      <c r="E48" s="76">
        <v>67.599999999999994</v>
      </c>
      <c r="F48" s="76">
        <v>58.63</v>
      </c>
      <c r="G48" s="76">
        <v>39.31</v>
      </c>
      <c r="H48" s="76">
        <v>68.8</v>
      </c>
      <c r="I48" s="76">
        <v>74.569999999999993</v>
      </c>
      <c r="J48" s="76">
        <v>72.8</v>
      </c>
      <c r="K48" s="76">
        <v>67.569999999999993</v>
      </c>
    </row>
    <row r="49" spans="2:11" x14ac:dyDescent="0.2">
      <c r="B49" s="39">
        <v>31</v>
      </c>
      <c r="C49" s="76">
        <v>75.22</v>
      </c>
      <c r="D49" s="76">
        <v>130.43</v>
      </c>
      <c r="E49" s="76">
        <v>68.58</v>
      </c>
      <c r="F49" s="76">
        <v>59.48</v>
      </c>
      <c r="G49" s="76">
        <v>39.880000000000003</v>
      </c>
      <c r="H49" s="76">
        <v>69.8</v>
      </c>
      <c r="I49" s="76">
        <v>75.650000000000006</v>
      </c>
      <c r="J49" s="76">
        <v>73.86</v>
      </c>
      <c r="K49" s="76">
        <v>68.55</v>
      </c>
    </row>
    <row r="50" spans="2:11" x14ac:dyDescent="0.2">
      <c r="B50" s="39">
        <v>32</v>
      </c>
      <c r="C50" s="76">
        <v>76.319999999999993</v>
      </c>
      <c r="D50" s="76">
        <v>132.35</v>
      </c>
      <c r="E50" s="76">
        <v>69.59</v>
      </c>
      <c r="F50" s="76">
        <v>60.35</v>
      </c>
      <c r="G50" s="76">
        <v>40.47</v>
      </c>
      <c r="H50" s="76">
        <v>70.819999999999993</v>
      </c>
      <c r="I50" s="76">
        <v>76.760000000000005</v>
      </c>
      <c r="J50" s="76">
        <v>74.94</v>
      </c>
      <c r="K50" s="76">
        <v>69.56</v>
      </c>
    </row>
    <row r="51" spans="2:11" x14ac:dyDescent="0.2">
      <c r="B51" s="39">
        <v>33</v>
      </c>
      <c r="C51" s="76">
        <v>77.459999999999994</v>
      </c>
      <c r="D51" s="76">
        <v>134.33000000000001</v>
      </c>
      <c r="E51" s="76">
        <v>70.63</v>
      </c>
      <c r="F51" s="76">
        <v>61.25</v>
      </c>
      <c r="G51" s="76">
        <v>41.07</v>
      </c>
      <c r="H51" s="76">
        <v>71.88</v>
      </c>
      <c r="I51" s="76">
        <v>77.91</v>
      </c>
      <c r="J51" s="76">
        <v>76.06</v>
      </c>
      <c r="K51" s="76">
        <v>70.599999999999994</v>
      </c>
    </row>
    <row r="52" spans="2:11" x14ac:dyDescent="0.2">
      <c r="B52" s="39">
        <v>34</v>
      </c>
      <c r="C52" s="76">
        <v>78.64</v>
      </c>
      <c r="D52" s="76">
        <v>136.36000000000001</v>
      </c>
      <c r="E52" s="76">
        <v>71.7</v>
      </c>
      <c r="F52" s="76">
        <v>62.18</v>
      </c>
      <c r="G52" s="76">
        <v>41.7</v>
      </c>
      <c r="H52" s="76">
        <v>72.97</v>
      </c>
      <c r="I52" s="76">
        <v>79.09</v>
      </c>
      <c r="J52" s="76">
        <v>77.209999999999994</v>
      </c>
      <c r="K52" s="76">
        <v>71.67</v>
      </c>
    </row>
    <row r="53" spans="2:11" x14ac:dyDescent="0.2">
      <c r="B53" s="39">
        <v>35</v>
      </c>
      <c r="C53" s="76">
        <v>79.849999999999994</v>
      </c>
      <c r="D53" s="76">
        <v>138.46</v>
      </c>
      <c r="E53" s="76">
        <v>72.8</v>
      </c>
      <c r="F53" s="76">
        <v>63.14</v>
      </c>
      <c r="G53" s="76">
        <v>42.34</v>
      </c>
      <c r="H53" s="76">
        <v>74.09</v>
      </c>
      <c r="I53" s="76">
        <v>80.31</v>
      </c>
      <c r="J53" s="76">
        <v>78.400000000000006</v>
      </c>
      <c r="K53" s="76">
        <v>72.77</v>
      </c>
    </row>
    <row r="54" spans="2:11" x14ac:dyDescent="0.2">
      <c r="B54" s="39">
        <v>36</v>
      </c>
      <c r="C54" s="76">
        <v>81.09</v>
      </c>
      <c r="D54" s="76">
        <v>140.63</v>
      </c>
      <c r="E54" s="76">
        <v>73.94</v>
      </c>
      <c r="F54" s="76">
        <v>64.13</v>
      </c>
      <c r="G54" s="76">
        <v>43</v>
      </c>
      <c r="H54" s="76">
        <v>75.25</v>
      </c>
      <c r="I54" s="76">
        <v>81.56</v>
      </c>
      <c r="J54" s="76">
        <v>79.63</v>
      </c>
      <c r="K54" s="76">
        <v>73.91</v>
      </c>
    </row>
    <row r="55" spans="2:11" x14ac:dyDescent="0.2">
      <c r="B55" s="39">
        <v>37</v>
      </c>
      <c r="C55" s="76">
        <v>82.38</v>
      </c>
      <c r="D55" s="76">
        <v>142.86000000000001</v>
      </c>
      <c r="E55" s="76">
        <v>75.11</v>
      </c>
      <c r="F55" s="76">
        <v>65.14</v>
      </c>
      <c r="G55" s="76">
        <v>43.68</v>
      </c>
      <c r="H55" s="76">
        <v>76.44</v>
      </c>
      <c r="I55" s="76">
        <v>82.86</v>
      </c>
      <c r="J55" s="76">
        <v>80.89</v>
      </c>
      <c r="K55" s="76">
        <v>75.08</v>
      </c>
    </row>
    <row r="56" spans="2:11" x14ac:dyDescent="0.2">
      <c r="B56" s="39">
        <v>38</v>
      </c>
      <c r="C56" s="76">
        <v>83.71</v>
      </c>
      <c r="D56" s="76">
        <v>145.16</v>
      </c>
      <c r="E56" s="76">
        <v>76.319999999999993</v>
      </c>
      <c r="F56" s="76">
        <v>66.19</v>
      </c>
      <c r="G56" s="76">
        <v>44.39</v>
      </c>
      <c r="H56" s="76">
        <v>77.680000000000007</v>
      </c>
      <c r="I56" s="76">
        <v>84.19</v>
      </c>
      <c r="J56" s="76">
        <v>82.19</v>
      </c>
      <c r="K56" s="76">
        <v>76.290000000000006</v>
      </c>
    </row>
    <row r="57" spans="2:11" x14ac:dyDescent="0.2">
      <c r="B57" s="39">
        <v>39</v>
      </c>
      <c r="C57" s="76">
        <v>85.08</v>
      </c>
      <c r="D57" s="76">
        <v>147.54</v>
      </c>
      <c r="E57" s="76">
        <v>77.569999999999993</v>
      </c>
      <c r="F57" s="76">
        <v>67.28</v>
      </c>
      <c r="G57" s="76">
        <v>45.11</v>
      </c>
      <c r="H57" s="76">
        <v>78.95</v>
      </c>
      <c r="I57" s="76">
        <v>85.57</v>
      </c>
      <c r="J57" s="76">
        <v>83.54</v>
      </c>
      <c r="K57" s="76">
        <v>77.540000000000006</v>
      </c>
    </row>
    <row r="58" spans="2:11" x14ac:dyDescent="0.2">
      <c r="B58" s="39">
        <v>40</v>
      </c>
      <c r="C58" s="76">
        <v>86.5</v>
      </c>
      <c r="D58" s="76">
        <v>150</v>
      </c>
      <c r="E58" s="76">
        <v>78.87</v>
      </c>
      <c r="F58" s="76">
        <v>68.400000000000006</v>
      </c>
      <c r="G58" s="76">
        <v>45.87</v>
      </c>
      <c r="H58" s="76">
        <v>80.27</v>
      </c>
      <c r="I58" s="76">
        <v>87</v>
      </c>
      <c r="J58" s="76">
        <v>84.93</v>
      </c>
      <c r="K58" s="76">
        <v>78.83</v>
      </c>
    </row>
    <row r="59" spans="2:11" x14ac:dyDescent="0.2">
      <c r="B59" s="39">
        <v>41</v>
      </c>
      <c r="C59" s="76">
        <v>87.97</v>
      </c>
      <c r="D59" s="76">
        <v>152.54</v>
      </c>
      <c r="E59" s="76">
        <v>80.2</v>
      </c>
      <c r="F59" s="76">
        <v>69.56</v>
      </c>
      <c r="G59" s="76">
        <v>46.64</v>
      </c>
      <c r="H59" s="76">
        <v>81.63</v>
      </c>
      <c r="I59" s="76">
        <v>88.47</v>
      </c>
      <c r="J59" s="76">
        <v>86.37</v>
      </c>
      <c r="K59" s="76">
        <v>80.17</v>
      </c>
    </row>
    <row r="60" spans="2:11" x14ac:dyDescent="0.2">
      <c r="B60" s="39">
        <v>42</v>
      </c>
      <c r="C60" s="76">
        <v>89.48</v>
      </c>
      <c r="D60" s="76">
        <v>155.16999999999999</v>
      </c>
      <c r="E60" s="76">
        <v>81.59</v>
      </c>
      <c r="F60" s="76">
        <v>70.760000000000005</v>
      </c>
      <c r="G60" s="76">
        <v>47.45</v>
      </c>
      <c r="H60" s="76">
        <v>83.03</v>
      </c>
      <c r="I60" s="76">
        <v>90</v>
      </c>
      <c r="J60" s="76">
        <v>87.86</v>
      </c>
      <c r="K60" s="76">
        <v>81.55</v>
      </c>
    </row>
    <row r="61" spans="2:11" x14ac:dyDescent="0.2">
      <c r="B61" s="39">
        <v>43</v>
      </c>
      <c r="C61" s="76">
        <v>91.05</v>
      </c>
      <c r="D61" s="76">
        <v>157.88999999999999</v>
      </c>
      <c r="E61" s="76">
        <v>83.02</v>
      </c>
      <c r="F61" s="76">
        <v>72</v>
      </c>
      <c r="G61" s="76">
        <v>48.28</v>
      </c>
      <c r="H61" s="76">
        <v>84.49</v>
      </c>
      <c r="I61" s="76">
        <v>91.58</v>
      </c>
      <c r="J61" s="76">
        <v>89.4</v>
      </c>
      <c r="K61" s="76">
        <v>82.98</v>
      </c>
    </row>
    <row r="62" spans="2:11" x14ac:dyDescent="0.2">
      <c r="B62" s="39">
        <v>44</v>
      </c>
      <c r="C62" s="76">
        <v>92.68</v>
      </c>
      <c r="D62" s="76">
        <v>160.71</v>
      </c>
      <c r="E62" s="76">
        <v>84.5</v>
      </c>
      <c r="F62" s="76">
        <v>73.290000000000006</v>
      </c>
      <c r="G62" s="76">
        <v>49.14</v>
      </c>
      <c r="H62" s="76">
        <v>86</v>
      </c>
      <c r="I62" s="76">
        <v>93.21</v>
      </c>
      <c r="J62" s="76">
        <v>91</v>
      </c>
      <c r="K62" s="76">
        <v>84.46</v>
      </c>
    </row>
    <row r="63" spans="2:11" x14ac:dyDescent="0.2">
      <c r="B63" s="39">
        <v>45</v>
      </c>
      <c r="C63" s="76">
        <v>94.36</v>
      </c>
      <c r="D63" s="76">
        <v>163.63999999999999</v>
      </c>
      <c r="E63" s="76">
        <v>86.04</v>
      </c>
      <c r="F63" s="76">
        <v>74.62</v>
      </c>
      <c r="G63" s="76">
        <v>50.04</v>
      </c>
      <c r="H63" s="76">
        <v>87.56</v>
      </c>
      <c r="I63" s="76">
        <v>94.91</v>
      </c>
      <c r="J63" s="76">
        <v>92.65</v>
      </c>
      <c r="K63" s="76">
        <v>86</v>
      </c>
    </row>
    <row r="64" spans="2:11" x14ac:dyDescent="0.2">
      <c r="B64" s="39">
        <v>46</v>
      </c>
      <c r="C64" s="76">
        <v>96.11</v>
      </c>
      <c r="D64" s="76">
        <v>166.67</v>
      </c>
      <c r="E64" s="76">
        <v>87.63</v>
      </c>
      <c r="F64" s="76">
        <v>76</v>
      </c>
      <c r="G64" s="76">
        <v>50.96</v>
      </c>
      <c r="H64" s="76">
        <v>89.19</v>
      </c>
      <c r="I64" s="76">
        <v>96.67</v>
      </c>
      <c r="J64" s="76">
        <v>94.37</v>
      </c>
      <c r="K64" s="76">
        <v>87.59</v>
      </c>
    </row>
    <row r="65" spans="2:11" x14ac:dyDescent="0.2">
      <c r="B65" s="39">
        <v>47</v>
      </c>
      <c r="C65" s="76">
        <v>97.92</v>
      </c>
      <c r="D65" s="76">
        <v>169.81</v>
      </c>
      <c r="E65" s="76">
        <v>89.28</v>
      </c>
      <c r="F65" s="76">
        <v>77.430000000000007</v>
      </c>
      <c r="G65" s="76">
        <v>51.92</v>
      </c>
      <c r="H65" s="76">
        <v>90.87</v>
      </c>
      <c r="I65" s="76">
        <v>98.49</v>
      </c>
      <c r="J65" s="76">
        <v>96.15</v>
      </c>
      <c r="K65" s="76">
        <v>89.25</v>
      </c>
    </row>
    <row r="66" spans="2:11" x14ac:dyDescent="0.2">
      <c r="B66" s="39">
        <v>48</v>
      </c>
      <c r="C66" s="76">
        <v>99.81</v>
      </c>
      <c r="D66" s="76">
        <v>173.08</v>
      </c>
      <c r="E66" s="76">
        <v>91</v>
      </c>
      <c r="F66" s="76">
        <v>78.92</v>
      </c>
      <c r="G66" s="76">
        <v>52.92</v>
      </c>
      <c r="H66" s="76">
        <v>92.62</v>
      </c>
      <c r="I66" s="76">
        <v>100.38</v>
      </c>
      <c r="J66" s="76">
        <v>98</v>
      </c>
      <c r="K66" s="76">
        <v>90.96</v>
      </c>
    </row>
    <row r="67" spans="2:11" x14ac:dyDescent="0.2">
      <c r="B67" s="39">
        <v>49</v>
      </c>
      <c r="C67" s="76">
        <v>101.76</v>
      </c>
      <c r="D67" s="76">
        <v>176.47</v>
      </c>
      <c r="E67" s="76">
        <v>92.78</v>
      </c>
      <c r="F67" s="76">
        <v>80.47</v>
      </c>
      <c r="G67" s="76">
        <v>53.96</v>
      </c>
      <c r="H67" s="76">
        <v>94.43</v>
      </c>
      <c r="I67" s="76">
        <v>102.35</v>
      </c>
      <c r="J67" s="76">
        <v>99.92</v>
      </c>
      <c r="K67" s="76">
        <v>92.75</v>
      </c>
    </row>
    <row r="68" spans="2:11" x14ac:dyDescent="0.2">
      <c r="B68" s="80">
        <v>50</v>
      </c>
      <c r="C68" s="81">
        <v>103.8</v>
      </c>
      <c r="D68" s="81">
        <v>180</v>
      </c>
      <c r="E68" s="81">
        <v>94.64</v>
      </c>
      <c r="F68" s="81">
        <v>82.08</v>
      </c>
      <c r="G68" s="81">
        <v>55.04</v>
      </c>
      <c r="H68" s="81">
        <v>96.32</v>
      </c>
      <c r="I68" s="81">
        <v>104.4</v>
      </c>
      <c r="J68" s="81">
        <v>101.92</v>
      </c>
      <c r="K68" s="81">
        <v>94.6</v>
      </c>
    </row>
    <row r="70" spans="2:11" ht="15.75" x14ac:dyDescent="0.25">
      <c r="D70" s="110" t="s">
        <v>71</v>
      </c>
      <c r="E70" s="110"/>
      <c r="F70" s="110"/>
      <c r="G70" s="110"/>
      <c r="H70" s="110"/>
    </row>
    <row r="71" spans="2:11" ht="15" x14ac:dyDescent="0.2">
      <c r="F71" s="31" t="s">
        <v>70</v>
      </c>
    </row>
    <row r="72" spans="2:11" ht="15.75" x14ac:dyDescent="0.25">
      <c r="B72" s="27"/>
    </row>
    <row r="73" spans="2:11" ht="15" x14ac:dyDescent="0.2">
      <c r="B73" s="40"/>
      <c r="C73" s="33"/>
      <c r="D73" s="33"/>
      <c r="E73" s="33"/>
      <c r="F73" s="33"/>
      <c r="G73" s="41"/>
      <c r="H73" s="41"/>
      <c r="I73" s="41"/>
      <c r="J73" s="41"/>
      <c r="K73" s="41"/>
    </row>
  </sheetData>
  <mergeCells count="4">
    <mergeCell ref="B2:K2"/>
    <mergeCell ref="B4:K4"/>
    <mergeCell ref="B5:K5"/>
    <mergeCell ref="D70:H70"/>
  </mergeCells>
  <hyperlinks>
    <hyperlink ref="F71" r:id="rId1"/>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Home</vt:lpstr>
      <vt:lpstr>Grain Load Sheet - 1</vt:lpstr>
      <vt:lpstr>Dry Bushels</vt:lpstr>
      <vt:lpstr>Net to Drying</vt:lpstr>
      <vt:lpstr>Grain Moisture Discount</vt:lpstr>
      <vt:lpstr>Shrinkage Table</vt:lpstr>
      <vt:lpstr>Standard Moisture Contents</vt:lpstr>
      <vt:lpstr>'Shrinkage Table'!Print_Area</vt:lpstr>
    </vt:vector>
  </TitlesOfParts>
  <Company>University of Missouri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Outreach &amp; Extension</dc:creator>
  <cp:lastModifiedBy>Massey, Raymond E.</cp:lastModifiedBy>
  <cp:lastPrinted>2007-03-05T20:53:33Z</cp:lastPrinted>
  <dcterms:created xsi:type="dcterms:W3CDTF">2001-08-22T19:19:04Z</dcterms:created>
  <dcterms:modified xsi:type="dcterms:W3CDTF">2016-09-29T21:48:22Z</dcterms:modified>
</cp:coreProperties>
</file>